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toppenhagen\Desktop\"/>
    </mc:Choice>
  </mc:AlternateContent>
  <xr:revisionPtr revIDLastSave="0" documentId="8_{7AB018D4-5BBD-47AD-8B4D-BD275FBF7348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Invoice" sheetId="1" r:id="rId1"/>
    <sheet name="NVScriptsProperties" sheetId="2" state="hidden" r:id="rId2"/>
    <sheet name="Sheet5" sheetId="3" state="hidden" r:id="rId3"/>
    <sheet name="DO NOT DELETE - AutoCrat Job Se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7" i="3" l="1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H24" i="1"/>
  <c r="H23" i="1"/>
  <c r="H22" i="1"/>
  <c r="G30" i="1" s="1"/>
  <c r="H21" i="1"/>
  <c r="H20" i="1"/>
  <c r="H25" i="1" s="1"/>
</calcChain>
</file>

<file path=xl/sharedStrings.xml><?xml version="1.0" encoding="utf-8"?>
<sst xmlns="http://schemas.openxmlformats.org/spreadsheetml/2006/main" count="708" uniqueCount="655">
  <si>
    <t>Idaho Speech Arts Teacher's Association</t>
  </si>
  <si>
    <t>Care of: Kelly Aldridge</t>
  </si>
  <si>
    <t xml:space="preserve">1407 E Homedale </t>
  </si>
  <si>
    <t>Caldwell, ID 83605</t>
  </si>
  <si>
    <t>(208) 600-4930</t>
  </si>
  <si>
    <t>Invoice - Make checks payable to ISATA</t>
  </si>
  <si>
    <t>Submitted on 08/13/2020</t>
  </si>
  <si>
    <t>Invoice for</t>
  </si>
  <si>
    <t>Invoice #</t>
  </si>
  <si>
    <t>Your Name</t>
  </si>
  <si>
    <t>2020-2021</t>
  </si>
  <si>
    <t>Your School</t>
  </si>
  <si>
    <t>Your E-mail Address</t>
  </si>
  <si>
    <t>Due date</t>
  </si>
  <si>
    <t>Thu Oct 01 2020 00:00:00 GMT-0400 (EDT)</t>
  </si>
  <si>
    <t>Description</t>
  </si>
  <si>
    <t>Qty</t>
  </si>
  <si>
    <t>Unit price</t>
  </si>
  <si>
    <t>Total price</t>
  </si>
  <si>
    <t>Coach Membership Fee</t>
  </si>
  <si>
    <t>Associate Membership Fee</t>
  </si>
  <si>
    <t>"Words Matter" face masks</t>
  </si>
  <si>
    <t xml:space="preserve">Notes: </t>
  </si>
  <si>
    <t>Subtotal</t>
  </si>
  <si>
    <t xml:space="preserve">**Membership:  teachers and coaches of speech arts – debate, speech, and drama – legally qualified and regularly employed in the school systems they represent.  $25
Associate membership: supporting speech arts but not necessarily employed as a speech teacher or coach (no voting rights). $12.50
</t>
  </si>
  <si>
    <t xml:space="preserve">
</t>
  </si>
  <si>
    <t>autocratn</t>
  </si>
  <si>
    <t>autocratp</t>
  </si>
  <si>
    <t>dataSheetName</t>
  </si>
  <si>
    <t>"Invoice"</t>
  </si>
  <si>
    <t>v</t>
  </si>
  <si>
    <t>"5.1"</t>
  </si>
  <si>
    <t>vp</t>
  </si>
  <si>
    <t>updateTime</t>
  </si>
  <si>
    <t>"1.598414346107E12"</t>
  </si>
  <si>
    <t>dataSheetId</t>
  </si>
  <si>
    <t>"7.90763898E8"</t>
  </si>
  <si>
    <t>ssId</t>
  </si>
  <si>
    <t>"1PApHF9fuzRzc1-6QtWV4VukNX30dh0Vu7v2E_-RqSy8"</t>
  </si>
  <si>
    <t>Name</t>
  </si>
  <si>
    <t>School</t>
  </si>
  <si>
    <t>Email</t>
  </si>
  <si>
    <t>Merged Doc ID - ISATA Invoice 20-21</t>
  </si>
  <si>
    <t>Merged Doc URL - ISATA Invoice 20-21</t>
  </si>
  <si>
    <t>Link to merged Doc - ISATA Invoice 20-21</t>
  </si>
  <si>
    <t>Document Merge Status - ISATA Invoice 20-21</t>
  </si>
  <si>
    <t>Aldridge</t>
  </si>
  <si>
    <t>Vallivue HS</t>
  </si>
  <si>
    <t>kelly.aldridge@vallivue.org</t>
  </si>
  <si>
    <t>1ixUfq1S6nnucZPxIfH9fX6t3jWFi0737Y3Zdf65iVcY</t>
  </si>
  <si>
    <t>https://docs.google.com/spreadsheets/d/1ixUfq1S6nnucZPxIfH9fX6t3jWFi0737Y3Zdf65iVcY/edit?usp=drivesdk</t>
  </si>
  <si>
    <t>Document successfully created; Document successfully merged; Emails Sent: [To: kelly.aldridge@vallivue.org]; Manually run by kelly.aldridge@vallivue.org; Timestamp: Aug 14 2020 5:04 PM</t>
  </si>
  <si>
    <t>Amoureux</t>
  </si>
  <si>
    <t>Mountain View</t>
  </si>
  <si>
    <t>Amoureux.Amber@westada.org</t>
  </si>
  <si>
    <t>1BuZNNdG_s0MwfVjc1_pcsr3x4DPqMznrQCnpcjolITw</t>
  </si>
  <si>
    <t>https://docs.google.com/spreadsheets/d/1BuZNNdG_s0MwfVjc1_pcsr3x4DPqMznrQCnpcjolITw/edit?usp=drivesdk</t>
  </si>
  <si>
    <t>Document successfully created; Document successfully merged; Emails Sent: [To: Amoureux.Amber@westada.org]; Manually run by kelly.aldridge@vallivue.org; Timestamp: Aug 14 2020 5:04 PM</t>
  </si>
  <si>
    <t>Archibeque</t>
  </si>
  <si>
    <t>Centennial</t>
  </si>
  <si>
    <t>Archibeque.paul@westada.org</t>
  </si>
  <si>
    <t>14VwRjEK-jQCO8xjHX6hb0uZOz9l-gexkBOI_buq4DHU</t>
  </si>
  <si>
    <t>https://docs.google.com/spreadsheets/d/14VwRjEK-jQCO8xjHX6hb0uZOz9l-gexkBOI_buq4DHU/edit?usp=drivesdk</t>
  </si>
  <si>
    <t>Document successfully created; Document successfully merged; Emails Sent: [To: Archibeque.paul@westada.org]; Manually run by kelly.aldridge@vallivue.org; Timestamp: Aug 14 2020 5:04 PM</t>
  </si>
  <si>
    <t>Arnold</t>
  </si>
  <si>
    <t>Rigby</t>
  </si>
  <si>
    <t>jarnold@sd251.org</t>
  </si>
  <si>
    <t>1LD1jJLLeUJk_hvqNZDrmqu1zgpb5BxhEXcCvNk3Ukw4</t>
  </si>
  <si>
    <t>https://docs.google.com/spreadsheets/d/1LD1jJLLeUJk_hvqNZDrmqu1zgpb5BxhEXcCvNk3Ukw4/edit?usp=drivesdk</t>
  </si>
  <si>
    <t>Document successfully created; Document successfully merged; Failed to add jarnold@sd251.org as editor: API call to drive.permissions.insert failed with error: Bad Request. User message: "You are trying to invite jarnold@sd251.&lt;?&gt; Since there is no Google account associated with this email address, you must check the "Notify people" box to invite this recipient."; Emails Sent: [To: jarnold@sd251.org]; Manually run by kelly.aldridge@vallivue.org; Timestamp: Aug 14 2020 5:04 PM</t>
  </si>
  <si>
    <t>Bell</t>
  </si>
  <si>
    <t>Mountain View HS</t>
  </si>
  <si>
    <t>bell.sara@westada.org</t>
  </si>
  <si>
    <t>19DPjSas6wrshsaXvTvl44c6JMOTInv1oz27aw76mElM</t>
  </si>
  <si>
    <t>https://docs.google.com/spreadsheets/d/19DPjSas6wrshsaXvTvl44c6JMOTInv1oz27aw76mElM/edit?usp=drivesdk</t>
  </si>
  <si>
    <t>Document successfully created; Document successfully merged; Emails Sent: [To: bell.sara@westada.org]; Manually run by kelly.aldridge@vallivue.org; Timestamp: Aug 14 2020 5:05 PM</t>
  </si>
  <si>
    <t>Bergstrom</t>
  </si>
  <si>
    <t>Middleton HS</t>
  </si>
  <si>
    <t>wbergstrom@msd134.org</t>
  </si>
  <si>
    <t>1Ujrpp8jX6V-dsomoCbGioG4x5GabH8stknBBkrzxCVE</t>
  </si>
  <si>
    <t>https://docs.google.com/spreadsheets/d/1Ujrpp8jX6V-dsomoCbGioG4x5GabH8stknBBkrzxCVE/edit?usp=drivesdk</t>
  </si>
  <si>
    <t>Document successfully created; Document successfully merged; Emails Sent: [To: wbergstrom@msd134.org]; Manually run by kelly.aldridge@vallivue.org; Timestamp: Aug 14 2020 5:05 PM</t>
  </si>
  <si>
    <t>Bidwell</t>
  </si>
  <si>
    <t>Nampa</t>
  </si>
  <si>
    <t>jbidwell@nsd131.org</t>
  </si>
  <si>
    <t>1KgPwJnnjtp8QaHSo7YNM_GSqIrsdbExs6CZ6dk2L1vM</t>
  </si>
  <si>
    <t>https://docs.google.com/spreadsheets/d/1KgPwJnnjtp8QaHSo7YNM_GSqIrsdbExs6CZ6dk2L1vM/edit?usp=drivesdk</t>
  </si>
  <si>
    <t>Document successfully created; Document successfully merged; Emails Sent: [To: jbidwell@nsd131.org]; Manually run by kelly.aldridge@vallivue.org; Timestamp: Aug 14 2020 5:05 PM</t>
  </si>
  <si>
    <t>Billing</t>
  </si>
  <si>
    <t>Idaho School for the Deaf and Blind</t>
  </si>
  <si>
    <t>danielle.billing@iesdb.org</t>
  </si>
  <si>
    <t>11SEwwsYvgSvMTu31X9NgJG9VOHP3g2LyaLXKcJTotTc</t>
  </si>
  <si>
    <t>https://docs.google.com/spreadsheets/d/11SEwwsYvgSvMTu31X9NgJG9VOHP3g2LyaLXKcJTotTc/edit?usp=drivesdk</t>
  </si>
  <si>
    <t>Document successfully created; Document successfully merged; Emails Sent: [To: danielle.billing@iesdb.org]; Manually run by kelly.aldridge@vallivue.org; Timestamp: Aug 14 2020 5:06 PM</t>
  </si>
  <si>
    <t>Borjian</t>
  </si>
  <si>
    <t>Meridian HS</t>
  </si>
  <si>
    <t>borjian.sara@westada.org</t>
  </si>
  <si>
    <t>1x67GGuQRHudvfjjR0fEOnooicpkT13cK3bF7Jm7-jUY</t>
  </si>
  <si>
    <t>https://docs.google.com/spreadsheets/d/1x67GGuQRHudvfjjR0fEOnooicpkT13cK3bF7Jm7-jUY/edit?usp=drivesdk</t>
  </si>
  <si>
    <t>Document successfully created; Document successfully merged; Emails Sent: [To: borjian.sara@westada.org]; Manually run by kelly.aldridge@vallivue.org; Timestamp: Aug 14 2020 5:06 PM</t>
  </si>
  <si>
    <t>Bonman</t>
  </si>
  <si>
    <t>Century HS</t>
  </si>
  <si>
    <t>bonmtheo@gmail.com</t>
  </si>
  <si>
    <t>1FWhkanpKumw64anM0IM-hvxRX2spLjBVwq4aOig3Qmo</t>
  </si>
  <si>
    <t>https://docs.google.com/spreadsheets/d/1FWhkanpKumw64anM0IM-hvxRX2spLjBVwq4aOig3Qmo/edit?usp=drivesdk</t>
  </si>
  <si>
    <t>Document successfully created; Document successfully merged; Emails Sent: [To: bonmtheo@gmail.com]; Manually run by kelly.aldridge@vallivue.org; Timestamp: Aug 14 2020 5:06 PM</t>
  </si>
  <si>
    <t>Borman</t>
  </si>
  <si>
    <t>Fairmont Jr.</t>
  </si>
  <si>
    <t>jennifer.borman@boiseschools.org</t>
  </si>
  <si>
    <t>1CllDy3UAYxMeuW9qDhSP-il17y0zxnoedyuA9-xnZyo</t>
  </si>
  <si>
    <t>https://docs.google.com/spreadsheets/d/1CllDy3UAYxMeuW9qDhSP-il17y0zxnoedyuA9-xnZyo/edit?usp=drivesdk</t>
  </si>
  <si>
    <t>Document successfully created; Document successfully merged; Emails Sent: [To: jennifer.borman@boiseschools.org]; Manually run by kelly.aldridge@vallivue.org; Timestamp: Aug 14 2020 5:07 PM</t>
  </si>
  <si>
    <t>Rocky Mountain HS</t>
  </si>
  <si>
    <t>borman.zachary@westada.org</t>
  </si>
  <si>
    <t>13TWp-hxx9kyyQZ0fhn2OIhPgoAzomyQnyrCzghpBQx4</t>
  </si>
  <si>
    <t>https://docs.google.com/spreadsheets/d/13TWp-hxx9kyyQZ0fhn2OIhPgoAzomyQnyrCzghpBQx4/edit?usp=drivesdk</t>
  </si>
  <si>
    <t>Document successfully created; Document successfully merged; Emails Sent: [To: borman.zachary@westada.org]; Manually run by kelly.aldridge@vallivue.org; Timestamp: Aug 14 2020 5:07 PM</t>
  </si>
  <si>
    <t>Boylin</t>
  </si>
  <si>
    <t>Boylan.camilla@westada.org</t>
  </si>
  <si>
    <t>1zI8V70yghKBuX-3Sodswm157tkwj0Ii91NryA2AQ3-A</t>
  </si>
  <si>
    <t>https://docs.google.com/spreadsheets/d/1zI8V70yghKBuX-3Sodswm157tkwj0Ii91NryA2AQ3-A/edit?usp=drivesdk</t>
  </si>
  <si>
    <t>Document successfully created; Document successfully merged; Emails Sent: [To: Boylan.camilla@westada.org]; Manually run by kelly.aldridge@vallivue.org; Timestamp: Aug 14 2020 5:07 PM</t>
  </si>
  <si>
    <t>Brackahn</t>
  </si>
  <si>
    <t>Caldwell HS</t>
  </si>
  <si>
    <t>tbrackhahn@caldwellschools.org</t>
  </si>
  <si>
    <t>1tSPzrHWoZ63Ot4cGpC6TYyc0OexIBQugZSXeVVJjRKs</t>
  </si>
  <si>
    <t>https://docs.google.com/spreadsheets/d/1tSPzrHWoZ63Ot4cGpC6TYyc0OexIBQugZSXeVVJjRKs/edit?usp=drivesdk</t>
  </si>
  <si>
    <t>Document successfully created; Document successfully merged; Emails Sent: [To: tbrackhahn@caldwellschools.org]; Manually run by kelly.aldridge@vallivue.org; Timestamp: Aug 14 2020 5:08 PM</t>
  </si>
  <si>
    <t>Burton</t>
  </si>
  <si>
    <t>Emmett HS</t>
  </si>
  <si>
    <t>Jburton@isd221.net</t>
  </si>
  <si>
    <t>11HnSXt-Ut8-AlqCCMByeEBuRMoJgz_hUOVDOccTQ-bM</t>
  </si>
  <si>
    <t>https://docs.google.com/spreadsheets/d/11HnSXt-Ut8-AlqCCMByeEBuRMoJgz_hUOVDOccTQ-bM/edit?usp=drivesdk</t>
  </si>
  <si>
    <t>Document successfully created; Document successfully merged; Emails Sent: [To: Jburton@isd221.net]; Manually run by kelly.aldridge@vallivue.org; Timestamp: Aug 14 2020 5:08 PM</t>
  </si>
  <si>
    <t>Burt</t>
  </si>
  <si>
    <t>burt.machaela@westada.org</t>
  </si>
  <si>
    <t>11zUasQNtJ2kdJOQNs0npOBYCejZ6-6BVqa5J-xMmVQQ</t>
  </si>
  <si>
    <t>https://docs.google.com/spreadsheets/d/11zUasQNtJ2kdJOQNs0npOBYCejZ6-6BVqa5J-xMmVQQ/edit?usp=drivesdk</t>
  </si>
  <si>
    <t>Document successfully created; Document successfully merged; Emails Sent: [To: burt.machaela@westada.org]; Manually run by kelly.aldridge@vallivue.org; Timestamp: Aug 14 2020 5:08 PM</t>
  </si>
  <si>
    <t>Jerome HS</t>
  </si>
  <si>
    <t>scott.burton@jeromeschools.org</t>
  </si>
  <si>
    <t>13F5V9XRMYA6KGLFePU8bdB5TYLkEHZd7d9K-GQKR074</t>
  </si>
  <si>
    <t>https://docs.google.com/spreadsheets/d/13F5V9XRMYA6KGLFePU8bdB5TYLkEHZd7d9K-GQKR074/edit?usp=drivesdk</t>
  </si>
  <si>
    <t>Document successfully created; Document successfully merged; Emails Sent: [To: scott.burton@jeromeschools.org]; Manually run by kelly.aldridge@vallivue.org; Timestamp: Aug 14 2020 5:09 PM</t>
  </si>
  <si>
    <t>Calhoun</t>
  </si>
  <si>
    <t>Columbia HS</t>
  </si>
  <si>
    <t>gcalhoun@nsd131.org</t>
  </si>
  <si>
    <t>1w6LNnvBcKaHFsBVDysz4asMQtC_G6oew067ijrA4-w4</t>
  </si>
  <si>
    <t>https://docs.google.com/spreadsheets/d/1w6LNnvBcKaHFsBVDysz4asMQtC_G6oew067ijrA4-w4/edit?usp=drivesdk</t>
  </si>
  <si>
    <t>Document successfully created; Document successfully merged; Emails Sent: [To: gcalhoun@nsd131.org]; Manually run by kelly.aldridge@vallivue.org; Timestamp: Aug 14 2020 5:09 PM</t>
  </si>
  <si>
    <t>Cammack</t>
  </si>
  <si>
    <t>Thunder Ridge HS</t>
  </si>
  <si>
    <t>cammackj@d93mail.com</t>
  </si>
  <si>
    <t>1oU2HYJTwZ5591PPiTXZIUZQYmsqrrt6YmQqqzq0DPQ8</t>
  </si>
  <si>
    <t>https://docs.google.com/spreadsheets/d/1oU2HYJTwZ5591PPiTXZIUZQYmsqrrt6YmQqqzq0DPQ8/edit?usp=drivesdk</t>
  </si>
  <si>
    <t>Document successfully created; Document successfully merged; Emails Sent: [To: cammackj@d93mail.com]; Manually run by kelly.aldridge@vallivue.org; Timestamp: Aug 14 2020 5:09 PM</t>
  </si>
  <si>
    <t>Chapman</t>
  </si>
  <si>
    <t>Eagle HS</t>
  </si>
  <si>
    <t>chapman.ali@westada.org</t>
  </si>
  <si>
    <t>13OQgHYgl2cBrKrkxot0C87p7DqPaAibds240agSQORk</t>
  </si>
  <si>
    <t>https://docs.google.com/spreadsheets/d/13OQgHYgl2cBrKrkxot0C87p7DqPaAibds240agSQORk/edit?usp=drivesdk</t>
  </si>
  <si>
    <t>Document successfully created; Document successfully merged; Emails Sent: [To: chapman.ali@westada.org]; Manually run by kelly.aldridge@vallivue.org; Timestamp: Aug 14 2020 5:10 PM</t>
  </si>
  <si>
    <t>Christensen</t>
  </si>
  <si>
    <t>Mountain Home</t>
  </si>
  <si>
    <t>christensen_rl@mtnhomesd.org</t>
  </si>
  <si>
    <t>1NuzHgHdSa9fOxXsG3cCv6IMycHoyflBH9yrKsGb1mBQ</t>
  </si>
  <si>
    <t>https://docs.google.com/spreadsheets/d/1NuzHgHdSa9fOxXsG3cCv6IMycHoyflBH9yrKsGb1mBQ/edit?usp=drivesdk</t>
  </si>
  <si>
    <t>Document successfully created; Document successfully merged; Emails Sent: [To: christensen_rl@mtnhomesd.org]; Manually run by kelly.aldridge@vallivue.org; Timestamp: Aug 14 2020 5:10 PM</t>
  </si>
  <si>
    <t>Clayton</t>
  </si>
  <si>
    <t>Bonneville HS</t>
  </si>
  <si>
    <t>claytonr@d93mail.com</t>
  </si>
  <si>
    <t>1JgInEqsDistnna71YvB6L2CvfNwuTd8PD2qrxkaXfr4</t>
  </si>
  <si>
    <t>https://docs.google.com/spreadsheets/d/1JgInEqsDistnna71YvB6L2CvfNwuTd8PD2qrxkaXfr4/edit?usp=drivesdk</t>
  </si>
  <si>
    <t>Document successfully created; Document successfully merged; Emails Sent: [To: claytonr@d93mail.com]; Manually run by kelly.aldridge@vallivue.org; Timestamp: Aug 14 2020 5:10 PM</t>
  </si>
  <si>
    <t>Cook</t>
  </si>
  <si>
    <t>Blackfoot HS</t>
  </si>
  <si>
    <t>deannacooksglass@outlook.com</t>
  </si>
  <si>
    <t>1vRXGSVr1dA8F7toqFB_EcyNhQGmn1ZA5pDArtxE2pJs</t>
  </si>
  <si>
    <t>https://docs.google.com/spreadsheets/d/1vRXGSVr1dA8F7toqFB_EcyNhQGmn1ZA5pDArtxE2pJs/edit?usp=drivesdk</t>
  </si>
  <si>
    <t>Document successfully created; Document successfully merged; Failed to add deannacooksglass@outlook.com as editor: API call to drive.permissions.insert failed with error: Bad Request. User message: "You are trying to invite deannacooksglass@outlook.&lt;?&gt; Since there is no Google account associated with this email address, you must check the "Notify people" box to invite this recipient."; Emails Sent: [To: deannacooksglass@outlook.com]; Manually run by kelly.aldridge@vallivue.org; Timestamp: Aug 14 2020 5:11 PM</t>
  </si>
  <si>
    <t>Cortes</t>
  </si>
  <si>
    <t>Sage International School</t>
  </si>
  <si>
    <t>melissa.cortes@sageinternationalschool.org</t>
  </si>
  <si>
    <t>1CChuczetrV6PsX3tJfx4o7-O67qhk1LezaE9V2IpKa0</t>
  </si>
  <si>
    <t>https://docs.google.com/spreadsheets/d/1CChuczetrV6PsX3tJfx4o7-O67qhk1LezaE9V2IpKa0/edit?usp=drivesdk</t>
  </si>
  <si>
    <t>Document successfully created; Document successfully merged; Emails Sent: [To: melissa.cortes@sageinternationalschool.org]; Manually run by kelly.aldridge@vallivue.org; Timestamp: Aug 14 2020 5:11 PM</t>
  </si>
  <si>
    <t>Curr</t>
  </si>
  <si>
    <t>Pocatello HS</t>
  </si>
  <si>
    <t>currdc@gmail.com</t>
  </si>
  <si>
    <t>1SQlzhSABwLi09LIsax5gNd6Y2OybjgOylWo_7o78B2A</t>
  </si>
  <si>
    <t>https://docs.google.com/spreadsheets/d/1SQlzhSABwLi09LIsax5gNd6Y2OybjgOylWo_7o78B2A/edit?usp=drivesdk</t>
  </si>
  <si>
    <t>Document successfully created; Document successfully merged; Emails Sent: [To: currdc@gmail.com]; Manually run by kelly.aldridge@vallivue.org; Timestamp: Aug 14 2020 5:11 PM</t>
  </si>
  <si>
    <t>currma@sd25.us</t>
  </si>
  <si>
    <t>1yBgv5o0VQe4OSEowtcN5qgI0wmDdHii6yr2GDMZSO60</t>
  </si>
  <si>
    <t>https://docs.google.com/spreadsheets/d/1yBgv5o0VQe4OSEowtcN5qgI0wmDdHii6yr2GDMZSO60/edit?usp=drivesdk</t>
  </si>
  <si>
    <t>Document successfully created; Document successfully merged; Emails Sent: [To: currma@sd25.us]; Manually run by kelly.aldridge@vallivue.org; Timestamp: Aug 14 2020 5:12 PM</t>
  </si>
  <si>
    <t>Davidson</t>
  </si>
  <si>
    <t>Rocky Mountain</t>
  </si>
  <si>
    <t>davidson.erin@westada.org</t>
  </si>
  <si>
    <t>1UvSoktqLBtCZdSAKsvZdyVdbrYNBtCemvEUhEUDUJQ4</t>
  </si>
  <si>
    <t>https://docs.google.com/spreadsheets/d/1UvSoktqLBtCZdSAKsvZdyVdbrYNBtCemvEUhEUDUJQ4/edit?usp=drivesdk</t>
  </si>
  <si>
    <t>Document successfully created; Document successfully merged; Emails Sent: [To: davidson.erin@westada.org]; Manually run by kelly.aldridge@vallivue.org; Timestamp: Aug 14 2020 5:12 PM</t>
  </si>
  <si>
    <t>Davis</t>
  </si>
  <si>
    <t>Hillcrest HS</t>
  </si>
  <si>
    <t>clifdb8coach@gmail.com</t>
  </si>
  <si>
    <t>1HNxjZ-QUSpcjlyvl8Q_vT5Efn2nZVsWjGwPeZtBFZr0</t>
  </si>
  <si>
    <t>https://docs.google.com/spreadsheets/d/1HNxjZ-QUSpcjlyvl8Q_vT5Efn2nZVsWjGwPeZtBFZr0/edit?usp=drivesdk</t>
  </si>
  <si>
    <t>Document successfully created; Document successfully merged; Emails Sent: [To: clifdb8coach@gmail.com]; Manually run by kelly.aldridge@vallivue.org; Timestamp: Aug 14 2020 5:12 PM</t>
  </si>
  <si>
    <t>Drew</t>
  </si>
  <si>
    <t>Ridgevue HS</t>
  </si>
  <si>
    <t>Kristen.drew@vallivue.org</t>
  </si>
  <si>
    <t>1DrusELysajQOMcQWJmvmqG-qJVxcvC282dRXn4TbLsY</t>
  </si>
  <si>
    <t>https://docs.google.com/spreadsheets/d/1DrusELysajQOMcQWJmvmqG-qJVxcvC282dRXn4TbLsY/edit?usp=drivesdk</t>
  </si>
  <si>
    <t>Document successfully created; Document successfully merged; Emails Sent: [To: Kristen.drew@vallivue.org]; Manually run by kelly.aldridge@vallivue.org; Timestamp: Aug 14 2020 5:13 PM</t>
  </si>
  <si>
    <t>Drobny</t>
  </si>
  <si>
    <t>Borah HS</t>
  </si>
  <si>
    <t>donald.drobny@boiseschools.org</t>
  </si>
  <si>
    <t>1mkh1APSjlHsk6HtS-ZQ7InFGI9hubQzGGANyq5mEOFE</t>
  </si>
  <si>
    <t>https://docs.google.com/spreadsheets/d/1mkh1APSjlHsk6HtS-ZQ7InFGI9hubQzGGANyq5mEOFE/edit?usp=drivesdk</t>
  </si>
  <si>
    <t>Document successfully created; Document successfully merged; Emails Sent: [To: donald.drobny@boiseschools.org]; Manually run by kelly.aldridge@vallivue.org; Timestamp: Aug 14 2020 5:13 PM</t>
  </si>
  <si>
    <t>Esume</t>
  </si>
  <si>
    <t>Filer HS</t>
  </si>
  <si>
    <t>michelle.esume@filer.k12.id.us</t>
  </si>
  <si>
    <t>1KxLXDcLAo6dWrGozhkLKjdY-E-NJQ7WJIG7_oPbPBk0</t>
  </si>
  <si>
    <t>https://docs.google.com/spreadsheets/d/1KxLXDcLAo6dWrGozhkLKjdY-E-NJQ7WJIG7_oPbPBk0/edit?usp=drivesdk</t>
  </si>
  <si>
    <t>Document successfully created; Document successfully merged; Emails Sent: [To: michelle.esume@filer.k12.id.us]; Manually run by kelly.aldridge@vallivue.org; Timestamp: Aug 14 2020 5:13 PM</t>
  </si>
  <si>
    <t>Facer</t>
  </si>
  <si>
    <t>American Falls HS</t>
  </si>
  <si>
    <t>danaf@sd381.k12.id.us</t>
  </si>
  <si>
    <t>1T_3qbp1TrXn0s9oWDCEmAyVLP8KrhClBIyBg_xtzqOc</t>
  </si>
  <si>
    <t>https://docs.google.com/spreadsheets/d/1T_3qbp1TrXn0s9oWDCEmAyVLP8KrhClBIyBg_xtzqOc/edit?usp=drivesdk</t>
  </si>
  <si>
    <t>Document successfully created; Document successfully merged; Emails Sent: [To: danaf@sd381.k12.id.us]; Manually run by kelly.aldridge@vallivue.org; Timestamp: Aug 14 2020 5:14 PM</t>
  </si>
  <si>
    <t>Fleming</t>
  </si>
  <si>
    <t>CDA Charter</t>
  </si>
  <si>
    <t>dfleming@cdacharter.org</t>
  </si>
  <si>
    <t>1hQR43KV1bYVkhX6-v98wIylgbJdXQaPVBmYcYyYTKiE</t>
  </si>
  <si>
    <t>https://docs.google.com/spreadsheets/d/1hQR43KV1bYVkhX6-v98wIylgbJdXQaPVBmYcYyYTKiE/edit?usp=drivesdk</t>
  </si>
  <si>
    <t>Document successfully created; Document successfully merged; Emails Sent: [To: dfleming@cdacharter.org]; Manually run by kelly.aldridge@vallivue.org; Timestamp: Aug 14 2020 5:14 PM</t>
  </si>
  <si>
    <t>Forster</t>
  </si>
  <si>
    <t>Filer HS - Speech</t>
  </si>
  <si>
    <t>kristy.forster@filer.k12.id.us</t>
  </si>
  <si>
    <t>1-uBqwFmEBgUYZkfTI1tkx5BSqE5cMWpgGqCZ9FKxSxc</t>
  </si>
  <si>
    <t>https://docs.google.com/spreadsheets/d/1-uBqwFmEBgUYZkfTI1tkx5BSqE5cMWpgGqCZ9FKxSxc/edit?usp=drivesdk</t>
  </si>
  <si>
    <t>Document successfully created; Document successfully merged; Emails Sent: [To: kristy.forster@filer.k12.id.us]; Manually run by kelly.aldridge@vallivue.org; Timestamp: Aug 14 2020 5:14 PM</t>
  </si>
  <si>
    <t>Fox</t>
  </si>
  <si>
    <t>Twin Falls</t>
  </si>
  <si>
    <t>foxro@tfsd.org</t>
  </si>
  <si>
    <t>1EFFdYBUOue2tacZSw-AI-E0OarVpztsFe3GRTJAyK4Q</t>
  </si>
  <si>
    <t>https://docs.google.com/spreadsheets/d/1EFFdYBUOue2tacZSw-AI-E0OarVpztsFe3GRTJAyK4Q/edit?usp=drivesdk</t>
  </si>
  <si>
    <t>Document successfully created; Document successfully merged; Emails Sent: [To: foxro@tfsd.org]; Manually run by kelly.aldridge@vallivue.org; Timestamp: Aug 14 2020 5:15 PM</t>
  </si>
  <si>
    <t>Fuller</t>
  </si>
  <si>
    <t>Capital HS</t>
  </si>
  <si>
    <t>tracy.fuller@boiseschools.org</t>
  </si>
  <si>
    <t>1U19tOhitZ7y3Q9nNn2CBXF2P1CfBQ2aa7A2U0b1S59k</t>
  </si>
  <si>
    <t>https://docs.google.com/spreadsheets/d/1U19tOhitZ7y3Q9nNn2CBXF2P1CfBQ2aa7A2U0b1S59k/edit?usp=drivesdk</t>
  </si>
  <si>
    <t>Document successfully created; Document successfully merged; Emails Sent: [To: tracy.fuller@boiseschools.org]; Manually run by kelly.aldridge@vallivue.org; Timestamp: Aug 14 2020 5:15 PM</t>
  </si>
  <si>
    <t>Fullmer</t>
  </si>
  <si>
    <t>Ririe HS</t>
  </si>
  <si>
    <t>sfullmer@ririe252.org</t>
  </si>
  <si>
    <t>1HnvAu_Xo6vtEgsz4r5PtICxDeBkPdAIfnaI_SrqTez4</t>
  </si>
  <si>
    <t>https://docs.google.com/spreadsheets/d/1HnvAu_Xo6vtEgsz4r5PtICxDeBkPdAIfnaI_SrqTez4/edit?usp=drivesdk</t>
  </si>
  <si>
    <t>Document successfully created; Document successfully merged; Emails Sent: [To: sfullmer@ririe252.org]; Manually run by kelly.aldridge@vallivue.org; Timestamp: Aug 14 2020 5:15 PM</t>
  </si>
  <si>
    <t>Funkhauser</t>
  </si>
  <si>
    <t>brycefunkhauser@u.boisestate.edu</t>
  </si>
  <si>
    <t>1NNeMZKnLPizLeONl0L_oOgQRM3_UQXMw5_mwPmy3-kY</t>
  </si>
  <si>
    <t>https://docs.google.com/spreadsheets/d/1NNeMZKnLPizLeONl0L_oOgQRM3_UQXMw5_mwPmy3-kY/edit?usp=drivesdk</t>
  </si>
  <si>
    <t>Document successfully created; Document successfully merged; Emails Sent: [To: brycefunkhauser@u.boisestate.edu]; Manually run by kelly.aldridge@vallivue.org; Timestamp: Aug 14 2020 5:15 PM</t>
  </si>
  <si>
    <t>Gardner</t>
  </si>
  <si>
    <t>Canyon Ridge HS</t>
  </si>
  <si>
    <t>gardnerst@tfsd.org</t>
  </si>
  <si>
    <t>1cWCFBcGc4oi8L-TQ1bxuKPgtlWLpuTeHptycoQdcqN4</t>
  </si>
  <si>
    <t>https://docs.google.com/spreadsheets/d/1cWCFBcGc4oi8L-TQ1bxuKPgtlWLpuTeHptycoQdcqN4/edit?usp=drivesdk</t>
  </si>
  <si>
    <t>Document successfully created; Document successfully merged; Emails Sent: [To: gardnerst@tfsd.org]; Manually run by kelly.aldridge@vallivue.org; Timestamp: Aug 14 2020 5:16 PM</t>
  </si>
  <si>
    <t>Goycoolea</t>
  </si>
  <si>
    <t>Bishop Kelly HS</t>
  </si>
  <si>
    <t>bgoycoolea@bk.org</t>
  </si>
  <si>
    <t>1R3OD_nSkgd8xbzoFJ09_Z-pMLfAd6Fk35HhSUeJ4ktY</t>
  </si>
  <si>
    <t>https://docs.google.com/spreadsheets/d/1R3OD_nSkgd8xbzoFJ09_Z-pMLfAd6Fk35HhSUeJ4ktY/edit?usp=drivesdk</t>
  </si>
  <si>
    <t>Document successfully created; Document successfully merged; Emails Sent: [To: bgoycoolea@bk.org]; Manually run by kelly.aldridge@vallivue.org; Timestamp: Aug 14 2020 5:16 PM</t>
  </si>
  <si>
    <t>Gump</t>
  </si>
  <si>
    <t>gump_kj@mtnhomesd.org</t>
  </si>
  <si>
    <t>1kkBPXH6Gk3aUf5qscDqJ9g_6aH0mTgqspLOhvfLZh3Y</t>
  </si>
  <si>
    <t>https://docs.google.com/spreadsheets/d/1kkBPXH6Gk3aUf5qscDqJ9g_6aH0mTgqspLOhvfLZh3Y/edit?usp=drivesdk</t>
  </si>
  <si>
    <t>Document successfully created; Document successfully merged; Emails Sent: [To: gump_kj@mtnhomesd.org]; Manually run by kelly.aldridge@vallivue.org; Timestamp: Aug 14 2020 5:17 PM</t>
  </si>
  <si>
    <t>Hardy</t>
  </si>
  <si>
    <t>Idaho Falls HS</t>
  </si>
  <si>
    <t>hardjeri@cloud.ifschools.org</t>
  </si>
  <si>
    <t>1ehC7gTNnFQpvMC84iTqgfCd8pzoWKObq8hx3B3D5h0c</t>
  </si>
  <si>
    <t>https://docs.google.com/spreadsheets/d/1ehC7gTNnFQpvMC84iTqgfCd8pzoWKObq8hx3B3D5h0c/edit?usp=drivesdk</t>
  </si>
  <si>
    <t>Document successfully created; Document successfully merged; Emails Sent: [To: hardjeri@cloud.ifschools.org]; Manually run by kelly.aldridge@vallivue.org; Timestamp: Aug 14 2020 5:17 PM</t>
  </si>
  <si>
    <t>Hartwig</t>
  </si>
  <si>
    <t>Shelley HS</t>
  </si>
  <si>
    <t>shartwig@shelleyschools.org</t>
  </si>
  <si>
    <t>1LkDFgWl_SzkhCax461SRFXH5F4W53oUN5m7_BAIhY3w</t>
  </si>
  <si>
    <t>https://docs.google.com/spreadsheets/d/1LkDFgWl_SzkhCax461SRFXH5F4W53oUN5m7_BAIhY3w/edit?usp=drivesdk</t>
  </si>
  <si>
    <t>Document successfully created; Document successfully merged; Emails Sent: [To: shartwig@shelleyschools.org]; Manually run by kelly.aldridge@vallivue.org; Timestamp: Aug 14 2020 5:17 PM</t>
  </si>
  <si>
    <t>Hall</t>
  </si>
  <si>
    <t>hallcl@tfsd.org</t>
  </si>
  <si>
    <t>1_RVlpRAuN6VyqCkv52xuywk9wIpEjMMiXBBR5uiO2Z4</t>
  </si>
  <si>
    <t>https://docs.google.com/spreadsheets/d/1_RVlpRAuN6VyqCkv52xuywk9wIpEjMMiXBBR5uiO2Z4/edit?usp=drivesdk</t>
  </si>
  <si>
    <t>Document successfully created; Document successfully merged; Emails Sent: [To: hallcl@tfsd.org]; Manually run by kelly.aldridge@vallivue.org; Timestamp: Aug 14 2020 5:18 PM</t>
  </si>
  <si>
    <t>Lakeland HS</t>
  </si>
  <si>
    <t>chall@lakeland272.org</t>
  </si>
  <si>
    <t>11Kh5rX81GYAeqGTadfILp4Ki3KGv0MvMK1XV4sUOKWc</t>
  </si>
  <si>
    <t>https://docs.google.com/spreadsheets/d/11Kh5rX81GYAeqGTadfILp4Ki3KGv0MvMK1XV4sUOKWc/edit?usp=drivesdk</t>
  </si>
  <si>
    <t>Document successfully created; Document successfully merged; Emails Sent: [To: chall@lakeland272.org]; Manually run by kelly.aldridge@vallivue.org; Timestamp: Aug 14 2020 5:18 PM</t>
  </si>
  <si>
    <t>Harrison</t>
  </si>
  <si>
    <t>Eagle</t>
  </si>
  <si>
    <t>harrison.tracyj@westada.org</t>
  </si>
  <si>
    <t>1EamkGpomPrFZSZ84BO6aLEWw37RBLxC5RKoh3XCDHlU</t>
  </si>
  <si>
    <t>https://docs.google.com/spreadsheets/d/1EamkGpomPrFZSZ84BO6aLEWw37RBLxC5RKoh3XCDHlU/edit?usp=drivesdk</t>
  </si>
  <si>
    <t>Document successfully created; Document successfully merged; Emails Sent: [To: harrison.tracyj@westada.org]; Manually run by kelly.aldridge@vallivue.org; Timestamp: Aug 14 2020 5:18 PM</t>
  </si>
  <si>
    <t>Haycock</t>
  </si>
  <si>
    <t>Twin Falls HS</t>
  </si>
  <si>
    <t>haycockja@tfsd.org</t>
  </si>
  <si>
    <t>1ixOvgxoiZTZmDrUX7LNQ3gPfWmWJTnx5qabINi6Fgnw</t>
  </si>
  <si>
    <t>https://docs.google.com/spreadsheets/d/1ixOvgxoiZTZmDrUX7LNQ3gPfWmWJTnx5qabINi6Fgnw/edit?usp=drivesdk</t>
  </si>
  <si>
    <t>Document successfully created; Document successfully merged; Emails Sent: [To: haycockja@tfsd.org]; Manually run by kelly.aldridge@vallivue.org; Timestamp: Aug 14 2020 5:19 PM</t>
  </si>
  <si>
    <t>Helm</t>
  </si>
  <si>
    <t>Coeur d'Alene HS</t>
  </si>
  <si>
    <t>jhelm@cdaschools.org</t>
  </si>
  <si>
    <t>1F-tQwyRCjYYmqHrCQBEMAhIsznGWF9TDyoqESHRgd7E</t>
  </si>
  <si>
    <t>https://docs.google.com/spreadsheets/d/1F-tQwyRCjYYmqHrCQBEMAhIsznGWF9TDyoqESHRgd7E/edit?usp=drivesdk</t>
  </si>
  <si>
    <t>Document successfully created; Document successfully merged; Emails Sent: [To: jhelm@cdaschools.org]; Manually run by kelly.aldridge@vallivue.org; Timestamp: Aug 14 2020 5:19 PM</t>
  </si>
  <si>
    <t>Hibbard</t>
  </si>
  <si>
    <t>Madison HS</t>
  </si>
  <si>
    <t>hibbardr@msd321.com</t>
  </si>
  <si>
    <t>1M7SS37WYXpMwFILhY8Uzk7xpOLbT_5eVeGXqaNfwNOQ</t>
  </si>
  <si>
    <t>https://docs.google.com/spreadsheets/d/1M7SS37WYXpMwFILhY8Uzk7xpOLbT_5eVeGXqaNfwNOQ/edit?usp=drivesdk</t>
  </si>
  <si>
    <t>Document successfully created; Document successfully merged; Emails Sent: [To: hibbardr@msd321.com]; Manually run by kelly.aldridge@vallivue.org; Timestamp: Aug 14 2020 5:20 PM</t>
  </si>
  <si>
    <t>Hoge</t>
  </si>
  <si>
    <t>hoges@d55.k12.id.us</t>
  </si>
  <si>
    <t>1ydm05ZcSBI-oxqpnc8WTeZPgnuP_07ZFqrvxXl4qupU</t>
  </si>
  <si>
    <t>https://docs.google.com/spreadsheets/d/1ydm05ZcSBI-oxqpnc8WTeZPgnuP_07ZFqrvxXl4qupU/edit?usp=drivesdk</t>
  </si>
  <si>
    <t>Document successfully created; Document successfully merged; Emails Sent: [To: hoges@d55.k12.id.us]; Manually run by kelly.aldridge@vallivue.org; Timestamp: Aug 14 2020 5:20 PM</t>
  </si>
  <si>
    <t>Hubbard</t>
  </si>
  <si>
    <t>Skyline HS</t>
  </si>
  <si>
    <t>Hubbchri@gmail.com</t>
  </si>
  <si>
    <t>11PlPVZXpUnB0zQEwZJlRvfCuF5W8daStUS65ZqbOb28</t>
  </si>
  <si>
    <t>https://docs.google.com/spreadsheets/d/11PlPVZXpUnB0zQEwZJlRvfCuF5W8daStUS65ZqbOb28/edit?usp=drivesdk</t>
  </si>
  <si>
    <t>Document successfully created; Document successfully merged; Emails Sent: [To: Hubbchri@gmail.com]; Manually run by kelly.aldridge@vallivue.org; Timestamp: Aug 14 2020 5:20 PM</t>
  </si>
  <si>
    <t>Hunter</t>
  </si>
  <si>
    <t>Sandpoint HS</t>
  </si>
  <si>
    <t>jeannette.hunter@lposd.org</t>
  </si>
  <si>
    <t>17cuQU-wft8SlVNh7h7eJvJ6eAf28ELHRCSC72ynQpH4</t>
  </si>
  <si>
    <t>https://docs.google.com/spreadsheets/d/17cuQU-wft8SlVNh7h7eJvJ6eAf28ELHRCSC72ynQpH4/edit?usp=drivesdk</t>
  </si>
  <si>
    <t>Document successfully created; Document successfully merged; Emails Sent: [To: jeannette.hunter@lposd.org]; Manually run by kelly.aldridge@vallivue.org; Timestamp: Aug 14 2020 5:21 PM</t>
  </si>
  <si>
    <t>Isaccs</t>
  </si>
  <si>
    <t>isaacsse@tfsd.org</t>
  </si>
  <si>
    <t>1MT9nnKoDWhMDcLEARBQ6euHdOtlCaCf9MLbEJLbTTYM</t>
  </si>
  <si>
    <t>https://docs.google.com/spreadsheets/d/1MT9nnKoDWhMDcLEARBQ6euHdOtlCaCf9MLbEJLbTTYM/edit?usp=drivesdk</t>
  </si>
  <si>
    <t>Document successfully created; Document successfully merged; Emails Sent: [To: isaacsse@tfsd.org]; Manually run by kelly.aldridge@vallivue.org; Timestamp: Aug 14 2020 5:21 PM</t>
  </si>
  <si>
    <t>SugarSalem</t>
  </si>
  <si>
    <t>1aAB6IEUlsdE4DptatEYVxvBa5IfGz5_f243T3q3FHH8</t>
  </si>
  <si>
    <t>https://docs.google.com/spreadsheets/d/1aAB6IEUlsdE4DptatEYVxvBa5IfGz5_f243T3q3FHH8/edit?usp=drivesdk</t>
  </si>
  <si>
    <t>Document successfully created; Document successfully merged; Failed to add  as editor: API call to drive.permissions.insert failed with error: Invalid permission value; Manually run by kelly.aldridge@vallivue.org; Timestamp: Aug 14 2020 5:21 PM</t>
  </si>
  <si>
    <t>Jeppson</t>
  </si>
  <si>
    <t>jeppson.myrissa@westada.org</t>
  </si>
  <si>
    <t>1jmg92YQTQDH2ySAa2MseqaMZFTcUcwebfT1NIErMzNU</t>
  </si>
  <si>
    <t>https://docs.google.com/spreadsheets/d/1jmg92YQTQDH2ySAa2MseqaMZFTcUcwebfT1NIErMzNU/edit?usp=drivesdk</t>
  </si>
  <si>
    <t>Document successfully created; Document successfully merged; Emails Sent: [To: jeppson.myrissa@westada.org]; Manually run by kelly.aldridge@vallivue.org; Timestamp: Aug 14 2020 5:22 PM</t>
  </si>
  <si>
    <t>Jones</t>
  </si>
  <si>
    <t>Soda Springs HS</t>
  </si>
  <si>
    <t>jonetera@sodaschools.org</t>
  </si>
  <si>
    <t>1l5GDKoiABFHwDgasBjPmwBVhqmdAX0egkwv7Jl6psiQ</t>
  </si>
  <si>
    <t>https://docs.google.com/spreadsheets/d/1l5GDKoiABFHwDgasBjPmwBVhqmdAX0egkwv7Jl6psiQ/edit?usp=drivesdk</t>
  </si>
  <si>
    <t>Document successfully created; Document successfully merged; Emails Sent: [To: jonetera@sodaschools.org]; Manually run by kelly.aldridge@vallivue.org; Timestamp: Aug 14 2020 5:22 PM</t>
  </si>
  <si>
    <t>Edwards</t>
  </si>
  <si>
    <t>vincent.edwards@jeromeschools.org</t>
  </si>
  <si>
    <t>1uRm-3EQJ8We7u1cliFNsr4k18GwIGC3MpHQ-aZLrMjo</t>
  </si>
  <si>
    <t>https://docs.google.com/spreadsheets/d/1uRm-3EQJ8We7u1cliFNsr4k18GwIGC3MpHQ-aZLrMjo/edit?usp=drivesdk</t>
  </si>
  <si>
    <t>Document successfully created; Document successfully merged; Emails Sent: [To: vincent.edwards@jeromeschools.org]; Manually run by kelly.aldridge@vallivue.org; Timestamp: Aug 14 2020 5:22 PM</t>
  </si>
  <si>
    <t>King</t>
  </si>
  <si>
    <t>Timberline HS</t>
  </si>
  <si>
    <t>todd.king@boiseschools.org</t>
  </si>
  <si>
    <t>1pSkH2S__a9cXOlQiFk1ozPRoQMkHfPY5czYW-5dww5Y</t>
  </si>
  <si>
    <t>https://docs.google.com/spreadsheets/d/1pSkH2S__a9cXOlQiFk1ozPRoQMkHfPY5czYW-5dww5Y/edit?usp=drivesdk</t>
  </si>
  <si>
    <t>Document successfully created; Document successfully merged; Emails Sent: [To: todd.king@boiseschools.org]; Manually run by kelly.aldridge@vallivue.org; Timestamp: Aug 14 2020 5:22 PM</t>
  </si>
  <si>
    <t>Kirkland</t>
  </si>
  <si>
    <t>Moscow HS</t>
  </si>
  <si>
    <t>kirklandm@msd281.org</t>
  </si>
  <si>
    <t>18-eQMYaS4GEx8qN5aWmSyzR4bW6r-icYV2qQ9PkEK7k</t>
  </si>
  <si>
    <t>https://docs.google.com/spreadsheets/d/18-eQMYaS4GEx8qN5aWmSyzR4bW6r-icYV2qQ9PkEK7k/edit?usp=drivesdk</t>
  </si>
  <si>
    <t>Document successfully created; Document successfully merged; Emails Sent: [To: kirklandm@msd281.org]; Manually run by kelly.aldridge@vallivue.org; Timestamp: Aug 14 2020 5:23 PM</t>
  </si>
  <si>
    <t>Knoll</t>
  </si>
  <si>
    <t>aknoll@lakeland272.org</t>
  </si>
  <si>
    <t>1e61-4QYa8swefBqM-jUodzUJAZSKgS5PjFpOKYLefN8</t>
  </si>
  <si>
    <t>https://docs.google.com/spreadsheets/d/1e61-4QYa8swefBqM-jUodzUJAZSKgS5PjFpOKYLefN8/edit?usp=drivesdk</t>
  </si>
  <si>
    <t>Document successfully created; Document successfully merged; Emails Sent: [To: aknoll@lakeland272.org]; Manually run by kelly.aldridge@vallivue.org; Timestamp: Aug 14 2020 5:23 PM</t>
  </si>
  <si>
    <t>Kuhns</t>
  </si>
  <si>
    <t>tkuhns@cdaschools.org</t>
  </si>
  <si>
    <t>1y3qfUIAIdNDwqavxvVyOuJN_lpZIZhSM3jZBF_m-Dn4</t>
  </si>
  <si>
    <t>https://docs.google.com/spreadsheets/d/1y3qfUIAIdNDwqavxvVyOuJN_lpZIZhSM3jZBF_m-Dn4/edit?usp=drivesdk</t>
  </si>
  <si>
    <t>Document successfully created; Document successfully merged; Emails Sent: [To: tkuhns@cdaschools.org]; Manually run by kelly.aldridge@vallivue.org; Timestamp: Aug 14 2020 5:23 PM</t>
  </si>
  <si>
    <t>Loveland</t>
  </si>
  <si>
    <t>kloveland@nsd131.org</t>
  </si>
  <si>
    <t>1fpLpuwGAnPzGOGbu1C_Cn292u_mmJl7XLyR9mJUx-pc</t>
  </si>
  <si>
    <t>https://docs.google.com/spreadsheets/d/1fpLpuwGAnPzGOGbu1C_Cn292u_mmJl7XLyR9mJUx-pc/edit?usp=drivesdk</t>
  </si>
  <si>
    <t>Document successfully created; Document successfully merged; Failed to add kloveland@nsd131.org as editor: API call to drive.permissions.insert failed with error: Bad Request. User message: "You are trying to invite kloveland@nsd131.&lt;?&gt; Since there is no Google account associated with this email address, you must check the "Notify people" box to invite this recipient."; Emails Sent: [To: kloveland@nsd131.org]; Manually run by kelly.aldridge@vallivue.org; Timestamp: Aug 14 2020 5:24 PM</t>
  </si>
  <si>
    <t>Linch</t>
  </si>
  <si>
    <t>Marsh Valley HS</t>
  </si>
  <si>
    <t>higgcydn@isu.edu</t>
  </si>
  <si>
    <t>1csdF2jcb8jblNbC8iSgb-1E3Dnisd0Rmf50RgGI4KUA</t>
  </si>
  <si>
    <t>https://docs.google.com/spreadsheets/d/1csdF2jcb8jblNbC8iSgb-1E3Dnisd0Rmf50RgGI4KUA/edit?usp=drivesdk</t>
  </si>
  <si>
    <t>Document successfully created; Document successfully merged; Emails Sent: [To: higgcydn@isu.edu]; Manually run by kelly.aldridge@vallivue.org; Timestamp: Aug 14 2020 5:24 PM</t>
  </si>
  <si>
    <t>Linville</t>
  </si>
  <si>
    <t>McCall</t>
  </si>
  <si>
    <t>aswanson@mdsd.org</t>
  </si>
  <si>
    <t>1rPLw5q5PT8aAzfInMmA4OzHXdjbhE9KkUH9p9-sDF80</t>
  </si>
  <si>
    <t>https://docs.google.com/spreadsheets/d/1rPLw5q5PT8aAzfInMmA4OzHXdjbhE9KkUH9p9-sDF80/edit?usp=drivesdk</t>
  </si>
  <si>
    <t>Document successfully created; Document successfully merged; Failed to add aswanson@mdsd.org as editor: API call to drive.permissions.insert failed with error: Bad Request. User message: "You are trying to invite aswanson@mdsd.&lt;?&gt; Since there is no Google account associated with this email address, you must check the "Notify people" box to invite this recipient."; Emails Sent: [To: aswanson@mdsd.org]; Manually run by kelly.aldridge@vallivue.org; Timestamp: Aug 14 2020 5:24 PM</t>
  </si>
  <si>
    <t>Lusk</t>
  </si>
  <si>
    <t>luskc7210@gmail.com</t>
  </si>
  <si>
    <t>1eR_JSvHZSqGQlVyCGERMZVTGf6sRSgq09ixTJNgupkU</t>
  </si>
  <si>
    <t>https://docs.google.com/spreadsheets/d/1eR_JSvHZSqGQlVyCGERMZVTGf6sRSgq09ixTJNgupkU/edit?usp=drivesdk</t>
  </si>
  <si>
    <t>Document successfully created; Document successfully merged; Emails Sent: [To: luskc7210@gmail.com]; Manually run by kelly.aldridge@vallivue.org; Timestamp: Aug 14 2020 5:24 PM</t>
  </si>
  <si>
    <t>Malloy</t>
  </si>
  <si>
    <t>mallbren@d91.k12.id.us</t>
  </si>
  <si>
    <t>1pGPJFauG9f7o77nyDFKai2KVl4I5DkCyqfjY9FUdoJo</t>
  </si>
  <si>
    <t>https://docs.google.com/spreadsheets/d/1pGPJFauG9f7o77nyDFKai2KVl4I5DkCyqfjY9FUdoJo/edit?usp=drivesdk</t>
  </si>
  <si>
    <t>Document successfully created; Document successfully merged; Failed to add mallbren@d91.k12.id.us as editor: API call to drive.permissions.insert failed with error: Bad Request. User message: "You are trying to invite mallbren@d91.k12.id.us. Since there is no Google account associated with this email address, you must check the "Notify people" box to invite this recipient."; Emails Sent: [To: mallbren@d91.k12.id.us]; Manually run by kelly.aldridge@vallivue.org; Timestamp: Aug 14 2020 5:25 PM</t>
  </si>
  <si>
    <t>Mauney</t>
  </si>
  <si>
    <t>Renaissance HS</t>
  </si>
  <si>
    <t>mauney.kyra@westada.org</t>
  </si>
  <si>
    <t>1G8XAdPGKErgOX4_BEFFfvmGrobllbyx8dj4rlyBDNpc</t>
  </si>
  <si>
    <t>https://docs.google.com/spreadsheets/d/1G8XAdPGKErgOX4_BEFFfvmGrobllbyx8dj4rlyBDNpc/edit?usp=drivesdk</t>
  </si>
  <si>
    <t>Document successfully created; Document successfully merged; Emails Sent: [To: mauney.kyra@westada.org]; Manually run by kelly.aldridge@vallivue.org; Timestamp: Aug 14 2020 5:25 PM</t>
  </si>
  <si>
    <t>McBride</t>
  </si>
  <si>
    <t>Snake River</t>
  </si>
  <si>
    <t>mcbrjana@snakeriver.org</t>
  </si>
  <si>
    <t>15RTlz-s3XQdYd3x6MhkeXpMENm8t7fkQxfcyNgHpdpg</t>
  </si>
  <si>
    <t>https://docs.google.com/spreadsheets/d/15RTlz-s3XQdYd3x6MhkeXpMENm8t7fkQxfcyNgHpdpg/edit?usp=drivesdk</t>
  </si>
  <si>
    <t>Document successfully created; Document successfully merged; Emails Sent: [To: mcbrjana@snakeriver.org]; Manually run by kelly.aldridge@vallivue.org; Timestamp: Aug 14 2020 5:25 PM</t>
  </si>
  <si>
    <t>McCracken</t>
  </si>
  <si>
    <t>HIllcrest</t>
  </si>
  <si>
    <t>mccracka@d93mail.com</t>
  </si>
  <si>
    <t>1YOIY8X8FeiSb9izvmzOkCsDWxIDJ6YpmrBN5WUm6rWI</t>
  </si>
  <si>
    <t>https://docs.google.com/spreadsheets/d/1YOIY8X8FeiSb9izvmzOkCsDWxIDJ6YpmrBN5WUm6rWI/edit?usp=drivesdk</t>
  </si>
  <si>
    <t>Document successfully created; Document successfully merged; Emails Sent: [To: mccracka@d93mail.com]; Manually run by kelly.aldridge@vallivue.org; Timestamp: Aug 14 2020 5:26 PM</t>
  </si>
  <si>
    <t>McKinney</t>
  </si>
  <si>
    <t>mckinney.anna@westada.org</t>
  </si>
  <si>
    <t>1UpFygN5fJA9h1Eb_urThCrpQivSxei_F8V4ghH7DBnA</t>
  </si>
  <si>
    <t>https://docs.google.com/spreadsheets/d/1UpFygN5fJA9h1Eb_urThCrpQivSxei_F8V4ghH7DBnA/edit?usp=drivesdk</t>
  </si>
  <si>
    <t>Document successfully created; Document successfully merged; Emails Sent: [To: mckinney.anna@westada.org]; Manually run by kelly.aldridge@vallivue.org; Timestamp: Aug 14 2020 5:26 PM</t>
  </si>
  <si>
    <t>Misner</t>
  </si>
  <si>
    <t>rickimisner@gmail.com</t>
  </si>
  <si>
    <t>18G9t9tEb5c0iJy6lx5rMDZNPkIFVJds9Ql4Xm48TzLc</t>
  </si>
  <si>
    <t>https://docs.google.com/spreadsheets/d/18G9t9tEb5c0iJy6lx5rMDZNPkIFVJds9Ql4Xm48TzLc/edit?usp=drivesdk</t>
  </si>
  <si>
    <t>Document successfully created; Document successfully merged; Emails Sent: [To: rickimisner@gmail.com]; Manually run by kelly.aldridge@vallivue.org; Timestamp: Aug 14 2020 5:26 PM</t>
  </si>
  <si>
    <t>Montreuil</t>
  </si>
  <si>
    <t>Centennial HS</t>
  </si>
  <si>
    <t>paulmatthewmontreuil@gmail.com</t>
  </si>
  <si>
    <t>15htMihcXVlWoTHSwAzu1Bu6-xk9xPLnSiaeDPuZQwBw</t>
  </si>
  <si>
    <t>https://docs.google.com/spreadsheets/d/15htMihcXVlWoTHSwAzu1Bu6-xk9xPLnSiaeDPuZQwBw/edit?usp=drivesdk</t>
  </si>
  <si>
    <t>Document successfully created; Document successfully merged; Emails Sent: [To: paulmatthewmontreuil@gmail.com]; Manually run by kelly.aldridge@vallivue.org; Timestamp: Aug 14 2020 5:27 PM</t>
  </si>
  <si>
    <t>Morris</t>
  </si>
  <si>
    <t>lamorris@caldwellschools.org</t>
  </si>
  <si>
    <t>18wARegDEr2wkupd8Wtx4QKF_7F7LhInAQEAWYzZoatY</t>
  </si>
  <si>
    <t>https://docs.google.com/spreadsheets/d/18wARegDEr2wkupd8Wtx4QKF_7F7LhInAQEAWYzZoatY/edit?usp=drivesdk</t>
  </si>
  <si>
    <t>Document successfully created; Document successfully merged; Emails Sent: [To: lamorris@caldwellschools.org]; Manually run by kelly.aldridge@vallivue.org; Timestamp: Aug 14 2020 5:27 PM</t>
  </si>
  <si>
    <t>Nichols</t>
  </si>
  <si>
    <t>Nicholss@d93mail.com</t>
  </si>
  <si>
    <t>1BwTi8k0uBTvApDHTTWxFwDrcHJi6x_fPZaXEKUZtATU</t>
  </si>
  <si>
    <t>https://docs.google.com/spreadsheets/d/1BwTi8k0uBTvApDHTTWxFwDrcHJi6x_fPZaXEKUZtATU/edit?usp=drivesdk</t>
  </si>
  <si>
    <t>Document successfully created; Document successfully merged; Emails Sent: [To: Nicholss@d93mail.com]; Manually run by kelly.aldridge@vallivue.org; Timestamp: Aug 14 2020 5:27 PM</t>
  </si>
  <si>
    <t>Nordstrom</t>
  </si>
  <si>
    <t>Shoshone HS</t>
  </si>
  <si>
    <t>julie.nordstrom@shoshonesd.org</t>
  </si>
  <si>
    <t>1rpEVAzbg7dwxv-tb36qDZ7d456G_DaU9cMZhBCg9L44</t>
  </si>
  <si>
    <t>https://docs.google.com/spreadsheets/d/1rpEVAzbg7dwxv-tb36qDZ7d456G_DaU9cMZhBCg9L44/edit?usp=drivesdk</t>
  </si>
  <si>
    <t>Document successfully created; Document successfully merged; Emails Sent: [To: julie.nordstrom@shoshonesd.org]; Manually run by kelly.aldridge@vallivue.org; Timestamp: Aug 14 2020 5:27 PM</t>
  </si>
  <si>
    <t>Wood River HS</t>
  </si>
  <si>
    <t>knordstrom@blaineschools.org</t>
  </si>
  <si>
    <t>1F78SNhkUaVTvhOvua7_CnQL3SagKhQAcHRkv_fS5y14</t>
  </si>
  <si>
    <t>https://docs.google.com/spreadsheets/d/1F78SNhkUaVTvhOvua7_CnQL3SagKhQAcHRkv_fS5y14/edit?usp=drivesdk</t>
  </si>
  <si>
    <t>Document successfully created; Document successfully merged; Emails Sent: [To: knordstrom@blaineschools.org]; Manually run by kelly.aldridge@vallivue.org; Timestamp: Aug 14 2020 5:28 PM</t>
  </si>
  <si>
    <t>Page</t>
  </si>
  <si>
    <t>Mountain Home HS</t>
  </si>
  <si>
    <t>page_tl@mtnhomesd.org</t>
  </si>
  <si>
    <t>1vW9Ke4KFiyZ7pKSThyvjA2cBYPsFZWI8zpbLcA_krGU</t>
  </si>
  <si>
    <t>https://docs.google.com/spreadsheets/d/1vW9Ke4KFiyZ7pKSThyvjA2cBYPsFZWI8zpbLcA_krGU/edit?usp=drivesdk</t>
  </si>
  <si>
    <t>Document successfully created; Document successfully merged; Emails Sent: [To: page_tl@mtnhomesd.org]; Manually run by kelly.aldridge@vallivue.org; Timestamp: Aug 14 2020 5:28 PM</t>
  </si>
  <si>
    <t>Pakutka</t>
  </si>
  <si>
    <t>Ridgevue</t>
  </si>
  <si>
    <t>tim.pakutka@vallivue.org</t>
  </si>
  <si>
    <t>1Mqo01FzbvZRhi7vrHE2qee1C_l-nTkN76Kg2tHe0eKw</t>
  </si>
  <si>
    <t>https://docs.google.com/spreadsheets/d/1Mqo01FzbvZRhi7vrHE2qee1C_l-nTkN76Kg2tHe0eKw/edit?usp=drivesdk</t>
  </si>
  <si>
    <t>Document successfully created; Document successfully merged; Emails Sent: [To: tim.pakutka@vallivue.org]; Manually run by kelly.aldridge@vallivue.org; Timestamp: Aug 14 2020 5:29 PM</t>
  </si>
  <si>
    <t>Purin</t>
  </si>
  <si>
    <t>palmkels@d55.k12.id.us</t>
  </si>
  <si>
    <t>1QxQs_7NDIWNXDokz3EU7kpew0cOcRhGnI2RW1scbLgw</t>
  </si>
  <si>
    <t>https://docs.google.com/spreadsheets/d/1QxQs_7NDIWNXDokz3EU7kpew0cOcRhGnI2RW1scbLgw/edit?usp=drivesdk</t>
  </si>
  <si>
    <t>Document successfully created; Document successfully merged; Emails Sent: [To: palmkels@d55.k12.id.us]; Manually run by kelly.aldridge@vallivue.org; Timestamp: Aug 14 2020 5:29 PM</t>
  </si>
  <si>
    <t>Perry</t>
  </si>
  <si>
    <t>Kuna HS</t>
  </si>
  <si>
    <t>michelle.perry.boatwright@gmail.com</t>
  </si>
  <si>
    <t>1XFPdZTb4oUWn5ml-kq6shj2uoEFtfg0M2vBbMQ8lcWQ</t>
  </si>
  <si>
    <t>https://docs.google.com/spreadsheets/d/1XFPdZTb4oUWn5ml-kq6shj2uoEFtfg0M2vBbMQ8lcWQ/edit?usp=drivesdk</t>
  </si>
  <si>
    <t>Document successfully created; Document successfully merged; Emails Sent: [To: michelle.perry.boatwright@gmail.com]; Manually run by kelly.aldridge@vallivue.org; Timestamp: Aug 14 2020 5:29 PM</t>
  </si>
  <si>
    <t>Reid</t>
  </si>
  <si>
    <t>reidchar@snakeriver.org</t>
  </si>
  <si>
    <t>1J44QOkjqAsf3A8Z3f50ucouZiAR-x32bE39XojB2mmA</t>
  </si>
  <si>
    <t>https://docs.google.com/spreadsheets/d/1J44QOkjqAsf3A8Z3f50ucouZiAR-x32bE39XojB2mmA/edit?usp=drivesdk</t>
  </si>
  <si>
    <t>Document successfully created; Document successfully merged; Emails Sent: [To: reidchar@snakeriver.org]; Manually run by kelly.aldridge@vallivue.org; Timestamp: Aug 14 2020 5:30 PM</t>
  </si>
  <si>
    <t>Rexroat</t>
  </si>
  <si>
    <t>patrick.rexroat@jeromeschools.org</t>
  </si>
  <si>
    <t>1NLl005VyO9V8A__CZJKWxb6CHG4gbJhrm-tbPHIzXHY</t>
  </si>
  <si>
    <t>https://docs.google.com/spreadsheets/d/1NLl005VyO9V8A__CZJKWxb6CHG4gbJhrm-tbPHIzXHY/edit?usp=drivesdk</t>
  </si>
  <si>
    <t>Document successfully created; Document successfully merged; Emails Sent: [To: patrick.rexroat@jeromeschools.org]; Manually run by kelly.aldridge@vallivue.org; Timestamp: Aug 14 2020 5:30 PM</t>
  </si>
  <si>
    <t>Rippy</t>
  </si>
  <si>
    <t>Kuna</t>
  </si>
  <si>
    <t>jbrippy@kunaschools.org</t>
  </si>
  <si>
    <t>1AUvNVt3NTpwZli_uYvMlE0I2uRcR1ntrqJwo5Zqt5jk</t>
  </si>
  <si>
    <t>https://docs.google.com/spreadsheets/d/1AUvNVt3NTpwZli_uYvMlE0I2uRcR1ntrqJwo5Zqt5jk/edit?usp=drivesdk</t>
  </si>
  <si>
    <t>Document successfully created; Document successfully merged; Emails Sent: [To: jbrippy@kunaschools.org]; Manually run by kelly.aldridge@vallivue.org; Timestamp: Aug 14 2020 5:30 PM</t>
  </si>
  <si>
    <t>Roberts</t>
  </si>
  <si>
    <t>Kellogg HS</t>
  </si>
  <si>
    <t>paul.roberts@kelloggschools.org</t>
  </si>
  <si>
    <t>16NTczN_Z9-kGC8UaIcWLwWkl8SZPq7XhikYIZ13t6bk</t>
  </si>
  <si>
    <t>https://docs.google.com/spreadsheets/d/16NTczN_Z9-kGC8UaIcWLwWkl8SZPq7XhikYIZ13t6bk/edit?usp=drivesdk</t>
  </si>
  <si>
    <t>Document successfully created; Document successfully merged; Emails Sent: [To: paul.roberts@kelloggschools.org]; Manually run by kelly.aldridge@vallivue.org; Timestamp: Aug 14 2020 5:30 PM</t>
  </si>
  <si>
    <t>Robinson</t>
  </si>
  <si>
    <t>Sugar Salem HS</t>
  </si>
  <si>
    <t>nrobinson@sugarsalem.com</t>
  </si>
  <si>
    <t>1fe_U0et5vFTTSmSIsOoo6dQG4N_6mAN7lHH0knOZWxE</t>
  </si>
  <si>
    <t>https://docs.google.com/spreadsheets/d/1fe_U0et5vFTTSmSIsOoo6dQG4N_6mAN7lHH0knOZWxE/edit?usp=drivesdk</t>
  </si>
  <si>
    <t>Document successfully created; Document successfully merged; Emails Sent: [To: nrobinson@sugarsalem.com]; Manually run by kelly.aldridge@vallivue.org; Timestamp: Aug 14 2020 5:31 PM</t>
  </si>
  <si>
    <t>Rodriguez</t>
  </si>
  <si>
    <t>rebeccareneerodriguez@hotmail.com</t>
  </si>
  <si>
    <t>1uzyDQWkDibQFol_tk3ZHQ4ClKc8lw55YNJtUiOn6e6U</t>
  </si>
  <si>
    <t>https://docs.google.com/spreadsheets/d/1uzyDQWkDibQFol_tk3ZHQ4ClKc8lw55YNJtUiOn6e6U/edit?usp=drivesdk</t>
  </si>
  <si>
    <t>Document successfully created; Document successfully merged; Failed to add rebeccareneerodriguez@hotmail.com as editor: API call to drive.permissions.insert failed with error: Bad Request. User message: "You are trying to invite rebeccareneerodriguez@hotmail.&lt;?&gt; Since there is no Google account associated with this email address, you must check the "Notify people" box to invite this recipient."; Emails Sent: [To: rebeccareneerodriguez@hotmail.com]; Manually run by kelly.aldridge@vallivue.org; Timestamp: Aug 14 2020 5:31 PM</t>
  </si>
  <si>
    <t>Schilling</t>
  </si>
  <si>
    <t>Timberlake HS</t>
  </si>
  <si>
    <t>sschilling@lakeland272.org</t>
  </si>
  <si>
    <t>1qxlT0qmwS7Pkl3DuwAye_iEF1COuflVZQfDPiWj9qHY</t>
  </si>
  <si>
    <t>https://docs.google.com/spreadsheets/d/1qxlT0qmwS7Pkl3DuwAye_iEF1COuflVZQfDPiWj9qHY/edit?usp=drivesdk</t>
  </si>
  <si>
    <t>Document successfully created; Document successfully merged; Emails Sent: [To: sschilling@lakeland272.org]; Manually run by kelly.aldridge@vallivue.org; Timestamp: Aug 14 2020 5:31 PM</t>
  </si>
  <si>
    <t>Schindler</t>
  </si>
  <si>
    <t>Teton HS</t>
  </si>
  <si>
    <t>bschindler@d401.k12.id.us</t>
  </si>
  <si>
    <t>1TWlVmguhWhyHafC1V5J5v8i9-H_yIzcAMGYTy1NcShM</t>
  </si>
  <si>
    <t>https://docs.google.com/spreadsheets/d/1TWlVmguhWhyHafC1V5J5v8i9-H_yIzcAMGYTy1NcShM/edit?usp=drivesdk</t>
  </si>
  <si>
    <t>Document successfully created; Document successfully merged; Emails Sent: [To: bschindler@d401.k12.id.us]; Manually run by kelly.aldridge@vallivue.org; Timestamp: Aug 14 2020 5:32 PM</t>
  </si>
  <si>
    <t>Schulz</t>
  </si>
  <si>
    <t>Boise HS/ Capital HS</t>
  </si>
  <si>
    <t>melinda.schulz@boiseschools.org</t>
  </si>
  <si>
    <t>1PXf9DkInNUfz8oqDrSvPNB1nkDIQha51mvNkPSm5nek</t>
  </si>
  <si>
    <t>https://docs.google.com/spreadsheets/d/1PXf9DkInNUfz8oqDrSvPNB1nkDIQha51mvNkPSm5nek/edit?usp=drivesdk</t>
  </si>
  <si>
    <t>Document successfully created; Document successfully merged; Emails Sent: [To: melinda.schulz@boiseschools.org]; Manually run by kelly.aldridge@vallivue.org; Timestamp: Aug 14 2020 5:32 PM</t>
  </si>
  <si>
    <t>Seaton</t>
  </si>
  <si>
    <t>Lake City HS</t>
  </si>
  <si>
    <t>sseaton@cdaschools.org</t>
  </si>
  <si>
    <t>1aYKovJbAltzdrAQlZIK6K3HWT_i3yFXp6antXdmhRpk</t>
  </si>
  <si>
    <t>https://docs.google.com/spreadsheets/d/1aYKovJbAltzdrAQlZIK6K3HWT_i3yFXp6antXdmhRpk/edit?usp=drivesdk</t>
  </si>
  <si>
    <t>Document successfully created; Document successfully merged; Emails Sent: [To: sseaton@cdaschools.org]; Manually run by kelly.aldridge@vallivue.org; Timestamp: Aug 14 2020 5:32 PM</t>
  </si>
  <si>
    <t>Shelman</t>
  </si>
  <si>
    <t>shelmanw@d93mail.com</t>
  </si>
  <si>
    <t>1VG7qpgEK5TS_wgAidQYex7hYivHuyQ6eBpZI3hgS66o</t>
  </si>
  <si>
    <t>https://docs.google.com/spreadsheets/d/1VG7qpgEK5TS_wgAidQYex7hYivHuyQ6eBpZI3hgS66o/edit?usp=drivesdk</t>
  </si>
  <si>
    <t>Document successfully created; Document successfully merged; Emails Sent: [To: shelmanw@d93mail.com]; Manually run by kelly.aldridge@vallivue.org; Timestamp: Aug 14 2020 5:32 PM</t>
  </si>
  <si>
    <t>Smith</t>
  </si>
  <si>
    <t>Highland HS</t>
  </si>
  <si>
    <t>jettsmith7@gmail.com</t>
  </si>
  <si>
    <t>1-jdQeuAeD309a1vP1wQJ-ZsNuH5Yc830h2dOf5qDahk</t>
  </si>
  <si>
    <t>https://docs.google.com/spreadsheets/d/1-jdQeuAeD309a1vP1wQJ-ZsNuH5Yc830h2dOf5qDahk/edit?usp=drivesdk</t>
  </si>
  <si>
    <t>Document successfully created; Document successfully merged; Emails Sent: [To: jettsmith7@gmail.com]; Manually run by kelly.aldridge@vallivue.org; Timestamp: Aug 14 2020 5:33 PM</t>
  </si>
  <si>
    <t>Kara.smith@boiseschools.org</t>
  </si>
  <si>
    <t>1IF_Ilr8JEhLwyWE7AKeHMF0WpBgOAM0TY5KmQD3XH04</t>
  </si>
  <si>
    <t>https://docs.google.com/spreadsheets/d/1IF_Ilr8JEhLwyWE7AKeHMF0WpBgOAM0TY5KmQD3XH04/edit?usp=drivesdk</t>
  </si>
  <si>
    <t>Document successfully created; Document successfully merged; Emails Sent: [To: Kara.smith@boiseschools.org]; Manually run by kelly.aldridge@vallivue.org; Timestamp: Aug 14 2020 5:33 PM</t>
  </si>
  <si>
    <t>Sondrup</t>
  </si>
  <si>
    <t>Rigby HS</t>
  </si>
  <si>
    <t>bsondrup@gmail.com</t>
  </si>
  <si>
    <t>1jwaFDJrssc-hR2LVXcKsKg-rQ6R0IH6n5A3h5UZaeUo</t>
  </si>
  <si>
    <t>https://docs.google.com/spreadsheets/d/1jwaFDJrssc-hR2LVXcKsKg-rQ6R0IH6n5A3h5UZaeUo/edit?usp=drivesdk</t>
  </si>
  <si>
    <t>Document successfully created; Document successfully merged; Emails Sent: [To: bsondrup@gmail.com]; Manually run by kelly.aldridge@vallivue.org; Timestamp: Aug 14 2020 5:33 PM</t>
  </si>
  <si>
    <t>Sternling</t>
  </si>
  <si>
    <t>jsternling@bk.org</t>
  </si>
  <si>
    <t>1WazcwFyELYbZv6c89kDbTDErOD6dZjwUDanK2MpAq2s</t>
  </si>
  <si>
    <t>https://docs.google.com/spreadsheets/d/1WazcwFyELYbZv6c89kDbTDErOD6dZjwUDanK2MpAq2s/edit?usp=drivesdk</t>
  </si>
  <si>
    <t>Document successfully created; Document successfully merged; Emails Sent: [To: jsternling@bk.org]; Manually run by kelly.aldridge@vallivue.org; Timestamp: Aug 14 2020 5:33 PM</t>
  </si>
  <si>
    <t>Stevenson</t>
  </si>
  <si>
    <t>Vallivue</t>
  </si>
  <si>
    <t>joseph.stevenson@vallivue.org</t>
  </si>
  <si>
    <t>173rZtEs0nUlWrFbjZyXpfo0lDdJ47BrlLjV4e8oRonw</t>
  </si>
  <si>
    <t>https://docs.google.com/spreadsheets/d/173rZtEs0nUlWrFbjZyXpfo0lDdJ47BrlLjV4e8oRonw/edit?usp=drivesdk</t>
  </si>
  <si>
    <t>Document successfully created; Document successfully merged; Emails Sent: [To: joseph.stevenson@vallivue.org]; Manually run by kelly.aldridge@vallivue.org; Timestamp: Aug 14 2020 5:34 PM</t>
  </si>
  <si>
    <t>Stoppenhagen</t>
  </si>
  <si>
    <t>Columbia/Skyline/Nampa HS</t>
  </si>
  <si>
    <t>jstoppenhagen@nsd131.org</t>
  </si>
  <si>
    <t>Starting at Fri Aug 14 2020 17:31:26 GMT-0400 (EDT)</t>
  </si>
  <si>
    <t>Tharp</t>
  </si>
  <si>
    <t>tharpe.justin@westada.org</t>
  </si>
  <si>
    <t>Thimming</t>
  </si>
  <si>
    <t>jthimmig@msd134.org</t>
  </si>
  <si>
    <t>Torgesen</t>
  </si>
  <si>
    <t>Kimberly HS</t>
  </si>
  <si>
    <t>jtorgesen@kimberly.edu</t>
  </si>
  <si>
    <t>VanNoy</t>
  </si>
  <si>
    <t>vannoal@sd25.us</t>
  </si>
  <si>
    <t>Vaughan</t>
  </si>
  <si>
    <t>tvaughan@cdacharter.org</t>
  </si>
  <si>
    <t>Walsh</t>
  </si>
  <si>
    <t>walshe@d93mail.com</t>
  </si>
  <si>
    <t>Ward</t>
  </si>
  <si>
    <t>lward@bk.org</t>
  </si>
  <si>
    <t>White</t>
  </si>
  <si>
    <t>Post Falls HS</t>
  </si>
  <si>
    <t>rwhite@sd273.com</t>
  </si>
  <si>
    <t>Willford</t>
  </si>
  <si>
    <t>willfords@msd321.com</t>
  </si>
  <si>
    <t>Worst</t>
  </si>
  <si>
    <t>sworst@blaineschools.org</t>
  </si>
  <si>
    <t>Job ID</t>
  </si>
  <si>
    <t>Job Name</t>
  </si>
  <si>
    <t>Template ID</t>
  </si>
  <si>
    <t>Data Sheet ID</t>
  </si>
  <si>
    <t>Header Row</t>
  </si>
  <si>
    <t>First Data Row</t>
  </si>
  <si>
    <t>File Name</t>
  </si>
  <si>
    <t>File Type</t>
  </si>
  <si>
    <t>Share As</t>
  </si>
  <si>
    <t>Folders</t>
  </si>
  <si>
    <t>Dynamic Folder Reference</t>
  </si>
  <si>
    <t>Conditionals</t>
  </si>
  <si>
    <t>Mode</t>
  </si>
  <si>
    <t>Append Breaks</t>
  </si>
  <si>
    <t>Tags</t>
  </si>
  <si>
    <t>Run On Time Trigger</t>
  </si>
  <si>
    <t>Time Trigger Frequency</t>
  </si>
  <si>
    <t>Run On Form Trigger</t>
  </si>
  <si>
    <t>Send Email And Share</t>
  </si>
  <si>
    <t>Email To</t>
  </si>
  <si>
    <t>Email CC</t>
  </si>
  <si>
    <t>Email BCC</t>
  </si>
  <si>
    <t>Email Reply To</t>
  </si>
  <si>
    <t>Email No Reply</t>
  </si>
  <si>
    <t>Email Subject</t>
  </si>
  <si>
    <t>Email Body</t>
  </si>
  <si>
    <t>Prevent Resharing</t>
  </si>
  <si>
    <t>Time Trigger Timestamp</t>
  </si>
  <si>
    <t>Form Trigger Timestamp</t>
  </si>
  <si>
    <t>_1597438901663</t>
  </si>
  <si>
    <t>ISATA Invoice 20-21</t>
  </si>
  <si>
    <t>10btr3F9LcFCe9d7eoknGJ1--eCTEpUnEkb5L6g-iHOw</t>
  </si>
  <si>
    <t>&lt;&lt;Name&gt;&gt; &lt;&lt;School&gt;&gt; ISATA Invoice</t>
  </si>
  <si>
    <t>GOOG_DOC</t>
  </si>
  <si>
    <t>EDITABLE</t>
  </si>
  <si>
    <t>["1WCsNxW1j8kZGQo5Rom4nX3iRBGtFkM_A"]</t>
  </si>
  <si>
    <t>[]</t>
  </si>
  <si>
    <t>MULTIPLE_OUTPUT</t>
  </si>
  <si>
    <t>&lt;&lt;Email&gt;&gt;</t>
  </si>
  <si>
    <t>**IMPORTANT** ISATA INVOICE</t>
  </si>
  <si>
    <t>Please find the attached personalized invoice for your ISATA membership dues. Please follow the below instructions:
1. Open sheet and update the highlighted yellow cells (Name, School, Email, and Quanities of items)
2. Please turn the invoice into a PDF and send back to me (kelly.aldridge@vallivue.org).
3. Turn in request to bookkeeper or write your own check ASAP (Make payable to ISATA)....As we are not meeting in person this year, it is imperative I receive payment by Oct. 1st in order to vote.
Thank you for all your help!
Kelly Aldridge
ISATA 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</si>
</sst>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&quot; &quot;d&quot;, &quot;yyyy"/>
    <numFmt numFmtId="165" formatCode="&quot;$&quot;#,##0.00"/>
  </numFmts>
  <fonts count="27">
    <font>
      <sz val="10"/>
      <color rgb="FF000000"/>
      <name val="Arial"/>
    </font>
    <font>
      <sz val="10"/>
      <name val="Roboto"/>
    </font>
    <font>
      <sz val="10"/>
      <color rgb="FF666666"/>
      <name val="Roboto"/>
    </font>
    <font>
      <sz val="20"/>
      <color rgb="FF6D64E8"/>
      <name val="Roboto"/>
    </font>
    <font>
      <sz val="10"/>
      <color rgb="FF666666"/>
      <name val="Roboto"/>
    </font>
    <font>
      <sz val="10"/>
      <name val="Roboto"/>
    </font>
    <font>
      <b/>
      <sz val="24"/>
      <color rgb="FF283592"/>
      <name val="Roboto"/>
    </font>
    <font>
      <b/>
      <sz val="12"/>
      <color rgb="FFE01B84"/>
      <name val="Roboto"/>
    </font>
    <font>
      <sz val="11"/>
      <color rgb="FFE01B84"/>
      <name val="Roboto"/>
    </font>
    <font>
      <sz val="13"/>
      <name val="Roboto"/>
    </font>
    <font>
      <b/>
      <sz val="12"/>
      <color rgb="FF434343"/>
      <name val="Roboto"/>
    </font>
    <font>
      <b/>
      <sz val="10"/>
      <color rgb="FF666666"/>
      <name val="Roboto"/>
    </font>
    <font>
      <b/>
      <sz val="10"/>
      <color rgb="FF666666"/>
      <name val="Roboto"/>
    </font>
    <font>
      <sz val="10"/>
      <name val="Arial"/>
    </font>
    <font>
      <b/>
      <sz val="12"/>
      <color rgb="FF2A3990"/>
      <name val="Roboto"/>
    </font>
    <font>
      <sz val="10"/>
      <color rgb="FF000000"/>
      <name val="Roboto"/>
    </font>
    <font>
      <sz val="14"/>
      <name val="Roboto"/>
    </font>
    <font>
      <sz val="10"/>
      <color rgb="FF999999"/>
      <name val="Roboto"/>
    </font>
    <font>
      <sz val="10"/>
      <color rgb="FF2A3990"/>
      <name val="Roboto"/>
    </font>
    <font>
      <b/>
      <sz val="10"/>
      <color rgb="FF000000"/>
      <name val="Roboto"/>
    </font>
    <font>
      <sz val="18"/>
      <name val="Roboto"/>
    </font>
    <font>
      <b/>
      <sz val="20"/>
      <color rgb="FFE01B84"/>
      <name val="Roboto"/>
    </font>
    <font>
      <sz val="18"/>
      <color rgb="FFE01B84"/>
      <name val="Roboto"/>
    </font>
    <font>
      <b/>
      <i/>
      <sz val="11"/>
      <color rgb="FF000000"/>
      <name val="Calibri"/>
    </font>
    <font>
      <b/>
      <i/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</fonts>
  <fills count="7">
    <fill>
      <patternFill patternType="none"/>
    </fill>
    <fill>
      <patternFill patternType="gray125"/>
    </fill>
    <fill>
      <patternFill patternType="solid">
        <fgColor rgb="FF283592"/>
        <bgColor rgb="FF283592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3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/>
      <right/>
      <top style="thin">
        <color rgb="FFB7B7B7"/>
      </top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 applyAlignment="1"/>
    <xf numFmtId="14" fontId="1" fillId="2" borderId="0" xfId="0" applyNumberFormat="1" applyFont="1" applyFill="1" applyAlignment="1"/>
    <xf numFmtId="0" fontId="2" fillId="0" borderId="0" xfId="0" applyFont="1" applyAlignment="1"/>
    <xf numFmtId="14" fontId="2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/>
    <xf numFmtId="0" fontId="14" fillId="0" borderId="0" xfId="0" applyFont="1" applyAlignment="1">
      <alignment horizontal="right" vertical="center"/>
    </xf>
    <xf numFmtId="0" fontId="15" fillId="4" borderId="0" xfId="0" applyFont="1" applyFill="1" applyAlignment="1">
      <alignment vertical="center"/>
    </xf>
    <xf numFmtId="0" fontId="4" fillId="3" borderId="0" xfId="0" applyFont="1" applyFill="1" applyAlignment="1">
      <alignment horizontal="right"/>
    </xf>
    <xf numFmtId="165" fontId="4" fillId="4" borderId="0" xfId="0" applyNumberFormat="1" applyFont="1" applyFill="1" applyAlignment="1"/>
    <xf numFmtId="165" fontId="2" fillId="4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165" fontId="4" fillId="5" borderId="0" xfId="0" applyNumberFormat="1" applyFont="1" applyFill="1" applyAlignment="1"/>
    <xf numFmtId="165" fontId="2" fillId="5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5" fillId="0" borderId="0" xfId="0" applyFont="1" applyAlignment="1"/>
    <xf numFmtId="0" fontId="17" fillId="0" borderId="2" xfId="0" applyFont="1" applyBorder="1" applyAlignment="1"/>
    <xf numFmtId="0" fontId="18" fillId="0" borderId="2" xfId="0" applyFont="1" applyBorder="1" applyAlignment="1">
      <alignment horizontal="right"/>
    </xf>
    <xf numFmtId="165" fontId="19" fillId="0" borderId="2" xfId="0" applyNumberFormat="1" applyFont="1" applyBorder="1" applyAlignment="1"/>
    <xf numFmtId="165" fontId="12" fillId="0" borderId="0" xfId="0" applyNumberFormat="1" applyFont="1" applyAlignment="1"/>
    <xf numFmtId="0" fontId="20" fillId="0" borderId="0" xfId="0" applyFont="1" applyAlignment="1">
      <alignment vertical="center"/>
    </xf>
    <xf numFmtId="165" fontId="21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/>
    <xf numFmtId="0" fontId="24" fillId="6" borderId="0" xfId="0" applyFont="1" applyFill="1" applyAlignment="1"/>
    <xf numFmtId="0" fontId="25" fillId="0" borderId="0" xfId="0" applyFont="1" applyAlignment="1"/>
    <xf numFmtId="0" fontId="26" fillId="0" borderId="0" xfId="0" applyFont="1"/>
    <xf numFmtId="165" fontId="21" fillId="0" borderId="0" xfId="0" applyNumberFormat="1" applyFont="1" applyAlignment="1">
      <alignment horizontal="right" vertical="center"/>
    </xf>
    <xf numFmtId="0" fontId="0" fillId="0" borderId="0" xfId="0" applyFont="1" applyAlignment="1"/>
    <xf numFmtId="0" fontId="23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5" fillId="4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left"/>
    </xf>
    <xf numFmtId="0" fontId="17" fillId="0" borderId="2" xfId="0" applyFont="1" applyBorder="1" applyAlignment="1"/>
    <xf numFmtId="0" fontId="13" fillId="0" borderId="2" xfId="0" applyFont="1" applyBorder="1"/>
    <xf numFmtId="0" fontId="15" fillId="5" borderId="0" xfId="0" applyFont="1" applyFill="1" applyAlignment="1">
      <alignment wrapText="1"/>
    </xf>
    <xf numFmtId="0" fontId="2" fillId="0" borderId="1" xfId="0" applyFont="1" applyBorder="1" applyAlignment="1"/>
    <xf numFmtId="0" fontId="13" fillId="0" borderId="1" xfId="0" applyFont="1" applyBorder="1"/>
    <xf numFmtId="0" fontId="12" fillId="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11" fillId="3" borderId="0" xfId="0" applyFont="1" applyFill="1" applyAlignment="1">
      <alignment vertical="center"/>
    </xf>
    <xf numFmtId="0" fontId="5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horizontal="left"/>
    </xf>
    <xf numFmtId="164" fontId="8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docs.google.com/spreadsheets/d/1yBgv5o0VQe4OSEowtcN5qgI0wmDdHii6yr2GDMZSO60/edit?usp=drivesdk" TargetMode="External"/><Relationship Id="rId21" Type="http://schemas.openxmlformats.org/officeDocument/2006/relationships/hyperlink" Target="https://docs.google.com/spreadsheets/d/1NuzHgHdSa9fOxXsG3cCv6IMycHoyflBH9yrKsGb1mBQ/edit?usp=drivesdk" TargetMode="External"/><Relationship Id="rId42" Type="http://schemas.openxmlformats.org/officeDocument/2006/relationships/hyperlink" Target="https://docs.google.com/spreadsheets/d/1ehC7gTNnFQpvMC84iTqgfCd8pzoWKObq8hx3B3D5h0c/edit?usp=drivesdk" TargetMode="External"/><Relationship Id="rId47" Type="http://schemas.openxmlformats.org/officeDocument/2006/relationships/hyperlink" Target="https://docs.google.com/spreadsheets/d/1ixOvgxoiZTZmDrUX7LNQ3gPfWmWJTnx5qabINi6Fgnw/edit?usp=drivesdk" TargetMode="External"/><Relationship Id="rId63" Type="http://schemas.openxmlformats.org/officeDocument/2006/relationships/hyperlink" Target="https://docs.google.com/spreadsheets/d/1csdF2jcb8jblNbC8iSgb-1E3Dnisd0Rmf50RgGI4KUA/edit?usp=drivesdk" TargetMode="External"/><Relationship Id="rId68" Type="http://schemas.openxmlformats.org/officeDocument/2006/relationships/hyperlink" Target="https://docs.google.com/spreadsheets/d/15RTlz-s3XQdYd3x6MhkeXpMENm8t7fkQxfcyNgHpdpg/edit?usp=drivesdk" TargetMode="External"/><Relationship Id="rId84" Type="http://schemas.openxmlformats.org/officeDocument/2006/relationships/hyperlink" Target="https://docs.google.com/spreadsheets/d/16NTczN_Z9-kGC8UaIcWLwWkl8SZPq7XhikYIZ13t6bk/edit?usp=drivesdk" TargetMode="External"/><Relationship Id="rId89" Type="http://schemas.openxmlformats.org/officeDocument/2006/relationships/hyperlink" Target="https://docs.google.com/spreadsheets/d/1PXf9DkInNUfz8oqDrSvPNB1nkDIQha51mvNkPSm5nek/edit?usp=drivesdk" TargetMode="External"/><Relationship Id="rId16" Type="http://schemas.openxmlformats.org/officeDocument/2006/relationships/hyperlink" Target="https://docs.google.com/spreadsheets/d/11zUasQNtJ2kdJOQNs0npOBYCejZ6-6BVqa5J-xMmVQQ/edit?usp=drivesdk" TargetMode="External"/><Relationship Id="rId11" Type="http://schemas.openxmlformats.org/officeDocument/2006/relationships/hyperlink" Target="https://docs.google.com/spreadsheets/d/1CllDy3UAYxMeuW9qDhSP-il17y0zxnoedyuA9-xnZyo/edit?usp=drivesdk" TargetMode="External"/><Relationship Id="rId32" Type="http://schemas.openxmlformats.org/officeDocument/2006/relationships/hyperlink" Target="https://docs.google.com/spreadsheets/d/1T_3qbp1TrXn0s9oWDCEmAyVLP8KrhClBIyBg_xtzqOc/edit?usp=drivesdk" TargetMode="External"/><Relationship Id="rId37" Type="http://schemas.openxmlformats.org/officeDocument/2006/relationships/hyperlink" Target="https://docs.google.com/spreadsheets/d/1HnvAu_Xo6vtEgsz4r5PtICxDeBkPdAIfnaI_SrqTez4/edit?usp=drivesdk" TargetMode="External"/><Relationship Id="rId53" Type="http://schemas.openxmlformats.org/officeDocument/2006/relationships/hyperlink" Target="https://docs.google.com/spreadsheets/d/1MT9nnKoDWhMDcLEARBQ6euHdOtlCaCf9MLbEJLbTTYM/edit?usp=drivesdk" TargetMode="External"/><Relationship Id="rId58" Type="http://schemas.openxmlformats.org/officeDocument/2006/relationships/hyperlink" Target="https://docs.google.com/spreadsheets/d/1pSkH2S__a9cXOlQiFk1ozPRoQMkHfPY5czYW-5dww5Y/edit?usp=drivesdk" TargetMode="External"/><Relationship Id="rId74" Type="http://schemas.openxmlformats.org/officeDocument/2006/relationships/hyperlink" Target="https://docs.google.com/spreadsheets/d/1BwTi8k0uBTvApDHTTWxFwDrcHJi6x_fPZaXEKUZtATU/edit?usp=drivesdk" TargetMode="External"/><Relationship Id="rId79" Type="http://schemas.openxmlformats.org/officeDocument/2006/relationships/hyperlink" Target="https://docs.google.com/spreadsheets/d/1QxQs_7NDIWNXDokz3EU7kpew0cOcRhGnI2RW1scbLgw/edit?usp=drivesdk" TargetMode="External"/><Relationship Id="rId5" Type="http://schemas.openxmlformats.org/officeDocument/2006/relationships/hyperlink" Target="https://docs.google.com/spreadsheets/d/19DPjSas6wrshsaXvTvl44c6JMOTInv1oz27aw76mElM/edit?usp=drivesdk" TargetMode="External"/><Relationship Id="rId90" Type="http://schemas.openxmlformats.org/officeDocument/2006/relationships/hyperlink" Target="https://docs.google.com/spreadsheets/d/1aYKovJbAltzdrAQlZIK6K3HWT_i3yFXp6antXdmhRpk/edit?usp=drivesdk" TargetMode="External"/><Relationship Id="rId95" Type="http://schemas.openxmlformats.org/officeDocument/2006/relationships/hyperlink" Target="https://docs.google.com/spreadsheets/d/1WazcwFyELYbZv6c89kDbTDErOD6dZjwUDanK2MpAq2s/edit?usp=drivesdk" TargetMode="External"/><Relationship Id="rId22" Type="http://schemas.openxmlformats.org/officeDocument/2006/relationships/hyperlink" Target="https://docs.google.com/spreadsheets/d/1JgInEqsDistnna71YvB6L2CvfNwuTd8PD2qrxkaXfr4/edit?usp=drivesdk" TargetMode="External"/><Relationship Id="rId27" Type="http://schemas.openxmlformats.org/officeDocument/2006/relationships/hyperlink" Target="https://docs.google.com/spreadsheets/d/1UvSoktqLBtCZdSAKsvZdyVdbrYNBtCemvEUhEUDUJQ4/edit?usp=drivesdk" TargetMode="External"/><Relationship Id="rId43" Type="http://schemas.openxmlformats.org/officeDocument/2006/relationships/hyperlink" Target="https://docs.google.com/spreadsheets/d/1LkDFgWl_SzkhCax461SRFXH5F4W53oUN5m7_BAIhY3w/edit?usp=drivesdk" TargetMode="External"/><Relationship Id="rId48" Type="http://schemas.openxmlformats.org/officeDocument/2006/relationships/hyperlink" Target="https://docs.google.com/spreadsheets/d/1F-tQwyRCjYYmqHrCQBEMAhIsznGWF9TDyoqESHRgd7E/edit?usp=drivesdk" TargetMode="External"/><Relationship Id="rId64" Type="http://schemas.openxmlformats.org/officeDocument/2006/relationships/hyperlink" Target="https://docs.google.com/spreadsheets/d/1rPLw5q5PT8aAzfInMmA4OzHXdjbhE9KkUH9p9-sDF80/edit?usp=drivesdk" TargetMode="External"/><Relationship Id="rId69" Type="http://schemas.openxmlformats.org/officeDocument/2006/relationships/hyperlink" Target="https://docs.google.com/spreadsheets/d/1YOIY8X8FeiSb9izvmzOkCsDWxIDJ6YpmrBN5WUm6rWI/edit?usp=drivesdk" TargetMode="External"/><Relationship Id="rId8" Type="http://schemas.openxmlformats.org/officeDocument/2006/relationships/hyperlink" Target="https://docs.google.com/spreadsheets/d/11SEwwsYvgSvMTu31X9NgJG9VOHP3g2LyaLXKcJTotTc/edit?usp=drivesdk" TargetMode="External"/><Relationship Id="rId51" Type="http://schemas.openxmlformats.org/officeDocument/2006/relationships/hyperlink" Target="https://docs.google.com/spreadsheets/d/11PlPVZXpUnB0zQEwZJlRvfCuF5W8daStUS65ZqbOb28/edit?usp=drivesdk" TargetMode="External"/><Relationship Id="rId72" Type="http://schemas.openxmlformats.org/officeDocument/2006/relationships/hyperlink" Target="https://docs.google.com/spreadsheets/d/15htMihcXVlWoTHSwAzu1Bu6-xk9xPLnSiaeDPuZQwBw/edit?usp=drivesdk" TargetMode="External"/><Relationship Id="rId80" Type="http://schemas.openxmlformats.org/officeDocument/2006/relationships/hyperlink" Target="https://docs.google.com/spreadsheets/d/1XFPdZTb4oUWn5ml-kq6shj2uoEFtfg0M2vBbMQ8lcWQ/edit?usp=drivesdk" TargetMode="External"/><Relationship Id="rId85" Type="http://schemas.openxmlformats.org/officeDocument/2006/relationships/hyperlink" Target="https://docs.google.com/spreadsheets/d/1fe_U0et5vFTTSmSIsOoo6dQG4N_6mAN7lHH0knOZWxE/edit?usp=drivesdk" TargetMode="External"/><Relationship Id="rId93" Type="http://schemas.openxmlformats.org/officeDocument/2006/relationships/hyperlink" Target="https://docs.google.com/spreadsheets/d/1IF_Ilr8JEhLwyWE7AKeHMF0WpBgOAM0TY5KmQD3XH04/edit?usp=drivesdk" TargetMode="External"/><Relationship Id="rId3" Type="http://schemas.openxmlformats.org/officeDocument/2006/relationships/hyperlink" Target="https://docs.google.com/spreadsheets/d/14VwRjEK-jQCO8xjHX6hb0uZOz9l-gexkBOI_buq4DHU/edit?usp=drivesdk" TargetMode="External"/><Relationship Id="rId12" Type="http://schemas.openxmlformats.org/officeDocument/2006/relationships/hyperlink" Target="https://docs.google.com/spreadsheets/d/13TWp-hxx9kyyQZ0fhn2OIhPgoAzomyQnyrCzghpBQx4/edit?usp=drivesdk" TargetMode="External"/><Relationship Id="rId17" Type="http://schemas.openxmlformats.org/officeDocument/2006/relationships/hyperlink" Target="https://docs.google.com/spreadsheets/d/13F5V9XRMYA6KGLFePU8bdB5TYLkEHZd7d9K-GQKR074/edit?usp=drivesdk" TargetMode="External"/><Relationship Id="rId25" Type="http://schemas.openxmlformats.org/officeDocument/2006/relationships/hyperlink" Target="https://docs.google.com/spreadsheets/d/1SQlzhSABwLi09LIsax5gNd6Y2OybjgOylWo_7o78B2A/edit?usp=drivesdk" TargetMode="External"/><Relationship Id="rId33" Type="http://schemas.openxmlformats.org/officeDocument/2006/relationships/hyperlink" Target="https://docs.google.com/spreadsheets/d/1hQR43KV1bYVkhX6-v98wIylgbJdXQaPVBmYcYyYTKiE/edit?usp=drivesdk" TargetMode="External"/><Relationship Id="rId38" Type="http://schemas.openxmlformats.org/officeDocument/2006/relationships/hyperlink" Target="https://docs.google.com/spreadsheets/d/1NNeMZKnLPizLeONl0L_oOgQRM3_UQXMw5_mwPmy3-kY/edit?usp=drivesdk" TargetMode="External"/><Relationship Id="rId46" Type="http://schemas.openxmlformats.org/officeDocument/2006/relationships/hyperlink" Target="https://docs.google.com/spreadsheets/d/1EamkGpomPrFZSZ84BO6aLEWw37RBLxC5RKoh3XCDHlU/edit?usp=drivesdk" TargetMode="External"/><Relationship Id="rId59" Type="http://schemas.openxmlformats.org/officeDocument/2006/relationships/hyperlink" Target="https://docs.google.com/spreadsheets/d/18-eQMYaS4GEx8qN5aWmSyzR4bW6r-icYV2qQ9PkEK7k/edit?usp=drivesdk" TargetMode="External"/><Relationship Id="rId67" Type="http://schemas.openxmlformats.org/officeDocument/2006/relationships/hyperlink" Target="https://docs.google.com/spreadsheets/d/1G8XAdPGKErgOX4_BEFFfvmGrobllbyx8dj4rlyBDNpc/edit?usp=drivesdk" TargetMode="External"/><Relationship Id="rId20" Type="http://schemas.openxmlformats.org/officeDocument/2006/relationships/hyperlink" Target="https://docs.google.com/spreadsheets/d/13OQgHYgl2cBrKrkxot0C87p7DqPaAibds240agSQORk/edit?usp=drivesdk" TargetMode="External"/><Relationship Id="rId41" Type="http://schemas.openxmlformats.org/officeDocument/2006/relationships/hyperlink" Target="https://docs.google.com/spreadsheets/d/1kkBPXH6Gk3aUf5qscDqJ9g_6aH0mTgqspLOhvfLZh3Y/edit?usp=drivesdk" TargetMode="External"/><Relationship Id="rId54" Type="http://schemas.openxmlformats.org/officeDocument/2006/relationships/hyperlink" Target="https://docs.google.com/spreadsheets/d/1aAB6IEUlsdE4DptatEYVxvBa5IfGz5_f243T3q3FHH8/edit?usp=drivesdk" TargetMode="External"/><Relationship Id="rId62" Type="http://schemas.openxmlformats.org/officeDocument/2006/relationships/hyperlink" Target="https://docs.google.com/spreadsheets/d/1fpLpuwGAnPzGOGbu1C_Cn292u_mmJl7XLyR9mJUx-pc/edit?usp=drivesdk" TargetMode="External"/><Relationship Id="rId70" Type="http://schemas.openxmlformats.org/officeDocument/2006/relationships/hyperlink" Target="https://docs.google.com/spreadsheets/d/1UpFygN5fJA9h1Eb_urThCrpQivSxei_F8V4ghH7DBnA/edit?usp=drivesdk" TargetMode="External"/><Relationship Id="rId75" Type="http://schemas.openxmlformats.org/officeDocument/2006/relationships/hyperlink" Target="https://docs.google.com/spreadsheets/d/1rpEVAzbg7dwxv-tb36qDZ7d456G_DaU9cMZhBCg9L44/edit?usp=drivesdk" TargetMode="External"/><Relationship Id="rId83" Type="http://schemas.openxmlformats.org/officeDocument/2006/relationships/hyperlink" Target="https://docs.google.com/spreadsheets/d/1AUvNVt3NTpwZli_uYvMlE0I2uRcR1ntrqJwo5Zqt5jk/edit?usp=drivesdk" TargetMode="External"/><Relationship Id="rId88" Type="http://schemas.openxmlformats.org/officeDocument/2006/relationships/hyperlink" Target="https://docs.google.com/spreadsheets/d/1TWlVmguhWhyHafC1V5J5v8i9-H_yIzcAMGYTy1NcShM/edit?usp=drivesdk" TargetMode="External"/><Relationship Id="rId91" Type="http://schemas.openxmlformats.org/officeDocument/2006/relationships/hyperlink" Target="https://docs.google.com/spreadsheets/d/1VG7qpgEK5TS_wgAidQYex7hYivHuyQ6eBpZI3hgS66o/edit?usp=drivesdk" TargetMode="External"/><Relationship Id="rId96" Type="http://schemas.openxmlformats.org/officeDocument/2006/relationships/hyperlink" Target="https://docs.google.com/spreadsheets/d/173rZtEs0nUlWrFbjZyXpfo0lDdJ47BrlLjV4e8oRonw/edit?usp=drivesdk" TargetMode="External"/><Relationship Id="rId1" Type="http://schemas.openxmlformats.org/officeDocument/2006/relationships/hyperlink" Target="https://docs.google.com/spreadsheets/d/1ixUfq1S6nnucZPxIfH9fX6t3jWFi0737Y3Zdf65iVcY/edit?usp=drivesdk" TargetMode="External"/><Relationship Id="rId6" Type="http://schemas.openxmlformats.org/officeDocument/2006/relationships/hyperlink" Target="https://docs.google.com/spreadsheets/d/1Ujrpp8jX6V-dsomoCbGioG4x5GabH8stknBBkrzxCVE/edit?usp=drivesdk" TargetMode="External"/><Relationship Id="rId15" Type="http://schemas.openxmlformats.org/officeDocument/2006/relationships/hyperlink" Target="https://docs.google.com/spreadsheets/d/11HnSXt-Ut8-AlqCCMByeEBuRMoJgz_hUOVDOccTQ-bM/edit?usp=drivesdk" TargetMode="External"/><Relationship Id="rId23" Type="http://schemas.openxmlformats.org/officeDocument/2006/relationships/hyperlink" Target="https://docs.google.com/spreadsheets/d/1vRXGSVr1dA8F7toqFB_EcyNhQGmn1ZA5pDArtxE2pJs/edit?usp=drivesdk" TargetMode="External"/><Relationship Id="rId28" Type="http://schemas.openxmlformats.org/officeDocument/2006/relationships/hyperlink" Target="https://docs.google.com/spreadsheets/d/1HNxjZ-QUSpcjlyvl8Q_vT5Efn2nZVsWjGwPeZtBFZr0/edit?usp=drivesdk" TargetMode="External"/><Relationship Id="rId36" Type="http://schemas.openxmlformats.org/officeDocument/2006/relationships/hyperlink" Target="https://docs.google.com/spreadsheets/d/1U19tOhitZ7y3Q9nNn2CBXF2P1CfBQ2aa7A2U0b1S59k/edit?usp=drivesdk" TargetMode="External"/><Relationship Id="rId49" Type="http://schemas.openxmlformats.org/officeDocument/2006/relationships/hyperlink" Target="https://docs.google.com/spreadsheets/d/1M7SS37WYXpMwFILhY8Uzk7xpOLbT_5eVeGXqaNfwNOQ/edit?usp=drivesdk" TargetMode="External"/><Relationship Id="rId57" Type="http://schemas.openxmlformats.org/officeDocument/2006/relationships/hyperlink" Target="https://docs.google.com/spreadsheets/d/1uRm-3EQJ8We7u1cliFNsr4k18GwIGC3MpHQ-aZLrMjo/edit?usp=drivesdk" TargetMode="External"/><Relationship Id="rId10" Type="http://schemas.openxmlformats.org/officeDocument/2006/relationships/hyperlink" Target="https://docs.google.com/spreadsheets/d/1FWhkanpKumw64anM0IM-hvxRX2spLjBVwq4aOig3Qmo/edit?usp=drivesdk" TargetMode="External"/><Relationship Id="rId31" Type="http://schemas.openxmlformats.org/officeDocument/2006/relationships/hyperlink" Target="https://docs.google.com/spreadsheets/d/1KxLXDcLAo6dWrGozhkLKjdY-E-NJQ7WJIG7_oPbPBk0/edit?usp=drivesdk" TargetMode="External"/><Relationship Id="rId44" Type="http://schemas.openxmlformats.org/officeDocument/2006/relationships/hyperlink" Target="https://docs.google.com/spreadsheets/d/1_RVlpRAuN6VyqCkv52xuywk9wIpEjMMiXBBR5uiO2Z4/edit?usp=drivesdk" TargetMode="External"/><Relationship Id="rId52" Type="http://schemas.openxmlformats.org/officeDocument/2006/relationships/hyperlink" Target="https://docs.google.com/spreadsheets/d/17cuQU-wft8SlVNh7h7eJvJ6eAf28ELHRCSC72ynQpH4/edit?usp=drivesdk" TargetMode="External"/><Relationship Id="rId60" Type="http://schemas.openxmlformats.org/officeDocument/2006/relationships/hyperlink" Target="https://docs.google.com/spreadsheets/d/1e61-4QYa8swefBqM-jUodzUJAZSKgS5PjFpOKYLefN8/edit?usp=drivesdk" TargetMode="External"/><Relationship Id="rId65" Type="http://schemas.openxmlformats.org/officeDocument/2006/relationships/hyperlink" Target="https://docs.google.com/spreadsheets/d/1eR_JSvHZSqGQlVyCGERMZVTGf6sRSgq09ixTJNgupkU/edit?usp=drivesdk" TargetMode="External"/><Relationship Id="rId73" Type="http://schemas.openxmlformats.org/officeDocument/2006/relationships/hyperlink" Target="https://docs.google.com/spreadsheets/d/18wARegDEr2wkupd8Wtx4QKF_7F7LhInAQEAWYzZoatY/edit?usp=drivesdk" TargetMode="External"/><Relationship Id="rId78" Type="http://schemas.openxmlformats.org/officeDocument/2006/relationships/hyperlink" Target="https://docs.google.com/spreadsheets/d/1Mqo01FzbvZRhi7vrHE2qee1C_l-nTkN76Kg2tHe0eKw/edit?usp=drivesdk" TargetMode="External"/><Relationship Id="rId81" Type="http://schemas.openxmlformats.org/officeDocument/2006/relationships/hyperlink" Target="https://docs.google.com/spreadsheets/d/1J44QOkjqAsf3A8Z3f50ucouZiAR-x32bE39XojB2mmA/edit?usp=drivesdk" TargetMode="External"/><Relationship Id="rId86" Type="http://schemas.openxmlformats.org/officeDocument/2006/relationships/hyperlink" Target="https://docs.google.com/spreadsheets/d/1uzyDQWkDibQFol_tk3ZHQ4ClKc8lw55YNJtUiOn6e6U/edit?usp=drivesdk" TargetMode="External"/><Relationship Id="rId94" Type="http://schemas.openxmlformats.org/officeDocument/2006/relationships/hyperlink" Target="https://docs.google.com/spreadsheets/d/1jwaFDJrssc-hR2LVXcKsKg-rQ6R0IH6n5A3h5UZaeUo/edit?usp=drivesdk" TargetMode="External"/><Relationship Id="rId4" Type="http://schemas.openxmlformats.org/officeDocument/2006/relationships/hyperlink" Target="https://docs.google.com/spreadsheets/d/1LD1jJLLeUJk_hvqNZDrmqu1zgpb5BxhEXcCvNk3Ukw4/edit?usp=drivesdk" TargetMode="External"/><Relationship Id="rId9" Type="http://schemas.openxmlformats.org/officeDocument/2006/relationships/hyperlink" Target="https://docs.google.com/spreadsheets/d/1x67GGuQRHudvfjjR0fEOnooicpkT13cK3bF7Jm7-jUY/edit?usp=drivesdk" TargetMode="External"/><Relationship Id="rId13" Type="http://schemas.openxmlformats.org/officeDocument/2006/relationships/hyperlink" Target="https://docs.google.com/spreadsheets/d/1zI8V70yghKBuX-3Sodswm157tkwj0Ii91NryA2AQ3-A/edit?usp=drivesdk" TargetMode="External"/><Relationship Id="rId18" Type="http://schemas.openxmlformats.org/officeDocument/2006/relationships/hyperlink" Target="https://docs.google.com/spreadsheets/d/1w6LNnvBcKaHFsBVDysz4asMQtC_G6oew067ijrA4-w4/edit?usp=drivesdk" TargetMode="External"/><Relationship Id="rId39" Type="http://schemas.openxmlformats.org/officeDocument/2006/relationships/hyperlink" Target="https://docs.google.com/spreadsheets/d/1cWCFBcGc4oi8L-TQ1bxuKPgtlWLpuTeHptycoQdcqN4/edit?usp=drivesdk" TargetMode="External"/><Relationship Id="rId34" Type="http://schemas.openxmlformats.org/officeDocument/2006/relationships/hyperlink" Target="https://docs.google.com/spreadsheets/d/1-uBqwFmEBgUYZkfTI1tkx5BSqE5cMWpgGqCZ9FKxSxc/edit?usp=drivesdk" TargetMode="External"/><Relationship Id="rId50" Type="http://schemas.openxmlformats.org/officeDocument/2006/relationships/hyperlink" Target="https://docs.google.com/spreadsheets/d/1ydm05ZcSBI-oxqpnc8WTeZPgnuP_07ZFqrvxXl4qupU/edit?usp=drivesdk" TargetMode="External"/><Relationship Id="rId55" Type="http://schemas.openxmlformats.org/officeDocument/2006/relationships/hyperlink" Target="https://docs.google.com/spreadsheets/d/1jmg92YQTQDH2ySAa2MseqaMZFTcUcwebfT1NIErMzNU/edit?usp=drivesdk" TargetMode="External"/><Relationship Id="rId76" Type="http://schemas.openxmlformats.org/officeDocument/2006/relationships/hyperlink" Target="https://docs.google.com/spreadsheets/d/1F78SNhkUaVTvhOvua7_CnQL3SagKhQAcHRkv_fS5y14/edit?usp=drivesdk" TargetMode="External"/><Relationship Id="rId7" Type="http://schemas.openxmlformats.org/officeDocument/2006/relationships/hyperlink" Target="https://docs.google.com/spreadsheets/d/1KgPwJnnjtp8QaHSo7YNM_GSqIrsdbExs6CZ6dk2L1vM/edit?usp=drivesdk" TargetMode="External"/><Relationship Id="rId71" Type="http://schemas.openxmlformats.org/officeDocument/2006/relationships/hyperlink" Target="https://docs.google.com/spreadsheets/d/18G9t9tEb5c0iJy6lx5rMDZNPkIFVJds9Ql4Xm48TzLc/edit?usp=drivesdk" TargetMode="External"/><Relationship Id="rId92" Type="http://schemas.openxmlformats.org/officeDocument/2006/relationships/hyperlink" Target="https://docs.google.com/spreadsheets/d/1-jdQeuAeD309a1vP1wQJ-ZsNuH5Yc830h2dOf5qDahk/edit?usp=drivesdk" TargetMode="External"/><Relationship Id="rId2" Type="http://schemas.openxmlformats.org/officeDocument/2006/relationships/hyperlink" Target="https://docs.google.com/spreadsheets/d/1BuZNNdG_s0MwfVjc1_pcsr3x4DPqMznrQCnpcjolITw/edit?usp=drivesdk" TargetMode="External"/><Relationship Id="rId29" Type="http://schemas.openxmlformats.org/officeDocument/2006/relationships/hyperlink" Target="https://docs.google.com/spreadsheets/d/1DrusELysajQOMcQWJmvmqG-qJVxcvC282dRXn4TbLsY/edit?usp=drivesdk" TargetMode="External"/><Relationship Id="rId24" Type="http://schemas.openxmlformats.org/officeDocument/2006/relationships/hyperlink" Target="https://docs.google.com/spreadsheets/d/1CChuczetrV6PsX3tJfx4o7-O67qhk1LezaE9V2IpKa0/edit?usp=drivesdk" TargetMode="External"/><Relationship Id="rId40" Type="http://schemas.openxmlformats.org/officeDocument/2006/relationships/hyperlink" Target="https://docs.google.com/spreadsheets/d/1R3OD_nSkgd8xbzoFJ09_Z-pMLfAd6Fk35HhSUeJ4ktY/edit?usp=drivesdk" TargetMode="External"/><Relationship Id="rId45" Type="http://schemas.openxmlformats.org/officeDocument/2006/relationships/hyperlink" Target="https://docs.google.com/spreadsheets/d/11Kh5rX81GYAeqGTadfILp4Ki3KGv0MvMK1XV4sUOKWc/edit?usp=drivesdk" TargetMode="External"/><Relationship Id="rId66" Type="http://schemas.openxmlformats.org/officeDocument/2006/relationships/hyperlink" Target="https://docs.google.com/spreadsheets/d/1pGPJFauG9f7o77nyDFKai2KVl4I5DkCyqfjY9FUdoJo/edit?usp=drivesdk" TargetMode="External"/><Relationship Id="rId87" Type="http://schemas.openxmlformats.org/officeDocument/2006/relationships/hyperlink" Target="https://docs.google.com/spreadsheets/d/1qxlT0qmwS7Pkl3DuwAye_iEF1COuflVZQfDPiWj9qHY/edit?usp=drivesdk" TargetMode="External"/><Relationship Id="rId61" Type="http://schemas.openxmlformats.org/officeDocument/2006/relationships/hyperlink" Target="https://docs.google.com/spreadsheets/d/1y3qfUIAIdNDwqavxvVyOuJN_lpZIZhSM3jZBF_m-Dn4/edit?usp=drivesdk" TargetMode="External"/><Relationship Id="rId82" Type="http://schemas.openxmlformats.org/officeDocument/2006/relationships/hyperlink" Target="https://docs.google.com/spreadsheets/d/1NLl005VyO9V8A__CZJKWxb6CHG4gbJhrm-tbPHIzXHY/edit?usp=drivesdk" TargetMode="External"/><Relationship Id="rId19" Type="http://schemas.openxmlformats.org/officeDocument/2006/relationships/hyperlink" Target="https://docs.google.com/spreadsheets/d/1oU2HYJTwZ5591PPiTXZIUZQYmsqrrt6YmQqqzq0DPQ8/edit?usp=drivesdk" TargetMode="External"/><Relationship Id="rId14" Type="http://schemas.openxmlformats.org/officeDocument/2006/relationships/hyperlink" Target="https://docs.google.com/spreadsheets/d/1tSPzrHWoZ63Ot4cGpC6TYyc0OexIBQugZSXeVVJjRKs/edit?usp=drivesdk" TargetMode="External"/><Relationship Id="rId30" Type="http://schemas.openxmlformats.org/officeDocument/2006/relationships/hyperlink" Target="https://docs.google.com/spreadsheets/d/1mkh1APSjlHsk6HtS-ZQ7InFGI9hubQzGGANyq5mEOFE/edit?usp=drivesdk" TargetMode="External"/><Relationship Id="rId35" Type="http://schemas.openxmlformats.org/officeDocument/2006/relationships/hyperlink" Target="https://docs.google.com/spreadsheets/d/1EFFdYBUOue2tacZSw-AI-E0OarVpztsFe3GRTJAyK4Q/edit?usp=drivesdk" TargetMode="External"/><Relationship Id="rId56" Type="http://schemas.openxmlformats.org/officeDocument/2006/relationships/hyperlink" Target="https://docs.google.com/spreadsheets/d/1l5GDKoiABFHwDgasBjPmwBVhqmdAX0egkwv7Jl6psiQ/edit?usp=drivesdk" TargetMode="External"/><Relationship Id="rId77" Type="http://schemas.openxmlformats.org/officeDocument/2006/relationships/hyperlink" Target="https://docs.google.com/spreadsheets/d/1vW9Ke4KFiyZ7pKSThyvjA2cBYPsFZWI8zpbLcA_krGU/edit?usp=drives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36"/>
  <sheetViews>
    <sheetView showGridLines="0" tabSelected="1" workbookViewId="0"/>
  </sheetViews>
  <sheetFormatPr defaultColWidth="14.453125" defaultRowHeight="15.75" customHeight="1"/>
  <cols>
    <col min="1" max="1" width="7" customWidth="1"/>
    <col min="2" max="2" width="8.81640625" customWidth="1"/>
    <col min="3" max="3" width="5" customWidth="1"/>
    <col min="4" max="4" width="15" customWidth="1"/>
    <col min="5" max="5" width="13" customWidth="1"/>
    <col min="6" max="6" width="7" customWidth="1"/>
    <col min="7" max="8" width="15" customWidth="1"/>
    <col min="9" max="9" width="7" customWidth="1"/>
  </cols>
  <sheetData>
    <row r="1" spans="1:9" ht="6" customHeight="1">
      <c r="A1" s="1"/>
      <c r="B1" s="2"/>
      <c r="C1" s="2"/>
      <c r="D1" s="3"/>
      <c r="E1" s="3"/>
      <c r="F1" s="2"/>
      <c r="G1" s="2"/>
      <c r="H1" s="2"/>
      <c r="I1" s="2"/>
    </row>
    <row r="2" spans="1:9" ht="18" customHeight="1">
      <c r="A2" s="4"/>
      <c r="B2" s="4"/>
      <c r="C2" s="4"/>
      <c r="D2" s="5"/>
      <c r="E2" s="5"/>
      <c r="F2" s="4"/>
      <c r="G2" s="4"/>
      <c r="H2" s="4"/>
      <c r="I2" s="4"/>
    </row>
    <row r="3" spans="1:9" ht="19.5" customHeight="1">
      <c r="A3" s="6"/>
      <c r="B3" s="69" t="s">
        <v>0</v>
      </c>
      <c r="C3" s="49"/>
      <c r="D3" s="49"/>
      <c r="E3" s="49"/>
      <c r="F3" s="49"/>
      <c r="G3" s="49"/>
      <c r="H3" s="49"/>
      <c r="I3" s="6"/>
    </row>
    <row r="4" spans="1:9" ht="12.5">
      <c r="A4" s="7"/>
      <c r="B4" s="8" t="s">
        <v>1</v>
      </c>
      <c r="C4" s="8"/>
      <c r="D4" s="8"/>
      <c r="E4" s="8"/>
      <c r="F4" s="9"/>
      <c r="G4" s="9"/>
      <c r="H4" s="9"/>
      <c r="I4" s="6"/>
    </row>
    <row r="5" spans="1:9" ht="12.5">
      <c r="A5" s="7"/>
      <c r="B5" s="70" t="s">
        <v>2</v>
      </c>
      <c r="C5" s="49"/>
      <c r="D5" s="49"/>
      <c r="E5" s="49"/>
      <c r="F5" s="9"/>
      <c r="G5" s="9"/>
      <c r="H5" s="9"/>
      <c r="I5" s="6"/>
    </row>
    <row r="6" spans="1:9" ht="12.5">
      <c r="A6" s="7"/>
      <c r="B6" s="71" t="s">
        <v>3</v>
      </c>
      <c r="C6" s="49"/>
      <c r="D6" s="49"/>
      <c r="E6" s="49"/>
      <c r="F6" s="9"/>
      <c r="G6" s="9"/>
      <c r="H6" s="9"/>
      <c r="I6" s="6"/>
    </row>
    <row r="7" spans="1:9" ht="12.5">
      <c r="A7" s="10"/>
      <c r="B7" s="72" t="s">
        <v>4</v>
      </c>
      <c r="C7" s="49"/>
      <c r="D7" s="11"/>
      <c r="E7" s="11"/>
      <c r="F7" s="11"/>
      <c r="G7" s="11"/>
      <c r="H7" s="11"/>
      <c r="I7" s="10"/>
    </row>
    <row r="8" spans="1:9" ht="18" customHeight="1">
      <c r="A8" s="6"/>
      <c r="B8" s="9"/>
      <c r="C8" s="9"/>
      <c r="D8" s="9"/>
      <c r="E8" s="9"/>
      <c r="F8" s="9"/>
      <c r="G8" s="9"/>
      <c r="H8" s="9"/>
      <c r="I8" s="6"/>
    </row>
    <row r="9" spans="1:9" ht="19.5" customHeight="1">
      <c r="A9" s="12"/>
      <c r="B9" s="73" t="s">
        <v>5</v>
      </c>
      <c r="C9" s="49"/>
      <c r="D9" s="49"/>
      <c r="E9" s="49"/>
      <c r="F9" s="49"/>
      <c r="G9" s="49"/>
      <c r="H9" s="49"/>
      <c r="I9" s="49"/>
    </row>
    <row r="10" spans="1:9" ht="18" customHeight="1">
      <c r="A10" s="13"/>
      <c r="B10" s="74" t="s">
        <v>6</v>
      </c>
      <c r="C10" s="49"/>
      <c r="D10" s="14"/>
      <c r="E10" s="14"/>
      <c r="F10" s="14"/>
      <c r="G10" s="14"/>
      <c r="H10" s="14"/>
      <c r="I10" s="15"/>
    </row>
    <row r="11" spans="1:9" ht="14">
      <c r="A11" s="13"/>
      <c r="B11" s="75"/>
      <c r="C11" s="49"/>
      <c r="D11" s="16"/>
      <c r="E11" s="68"/>
      <c r="F11" s="49"/>
      <c r="G11" s="68"/>
      <c r="H11" s="49"/>
      <c r="I11" s="13"/>
    </row>
    <row r="12" spans="1:9" ht="18" customHeight="1">
      <c r="A12" s="17"/>
      <c r="B12" s="61" t="s">
        <v>7</v>
      </c>
      <c r="C12" s="49"/>
      <c r="D12" s="18"/>
      <c r="E12" s="61"/>
      <c r="F12" s="49"/>
      <c r="G12" s="61" t="s">
        <v>8</v>
      </c>
      <c r="H12" s="49"/>
      <c r="I12" s="17"/>
    </row>
    <row r="13" spans="1:9" ht="18" customHeight="1">
      <c r="A13" s="10"/>
      <c r="B13" s="67" t="s">
        <v>9</v>
      </c>
      <c r="C13" s="49"/>
      <c r="D13" s="49"/>
      <c r="E13" s="64"/>
      <c r="F13" s="49"/>
      <c r="G13" s="63" t="s">
        <v>10</v>
      </c>
      <c r="H13" s="49"/>
      <c r="I13" s="10"/>
    </row>
    <row r="14" spans="1:9" ht="18" customHeight="1">
      <c r="A14" s="13"/>
      <c r="B14" s="60" t="s">
        <v>11</v>
      </c>
      <c r="C14" s="49"/>
      <c r="D14" s="49"/>
      <c r="E14" s="65"/>
      <c r="F14" s="49"/>
      <c r="G14" s="66"/>
      <c r="H14" s="49"/>
      <c r="I14" s="13"/>
    </row>
    <row r="15" spans="1:9" ht="18" customHeight="1">
      <c r="A15" s="13"/>
      <c r="B15" s="60" t="s">
        <v>12</v>
      </c>
      <c r="C15" s="49"/>
      <c r="D15" s="49"/>
      <c r="E15" s="61"/>
      <c r="F15" s="49"/>
      <c r="G15" s="61" t="s">
        <v>13</v>
      </c>
      <c r="H15" s="49"/>
      <c r="I15" s="13"/>
    </row>
    <row r="16" spans="1:9" ht="18" customHeight="1">
      <c r="A16" s="13"/>
      <c r="B16" s="62"/>
      <c r="C16" s="49"/>
      <c r="D16" s="19"/>
      <c r="E16" s="63"/>
      <c r="F16" s="49"/>
      <c r="G16" s="64" t="s">
        <v>14</v>
      </c>
      <c r="H16" s="49"/>
      <c r="I16" s="13"/>
    </row>
    <row r="17" spans="1:9" ht="12.5">
      <c r="A17" s="7"/>
      <c r="B17" s="58"/>
      <c r="C17" s="59"/>
      <c r="D17" s="20"/>
      <c r="E17" s="58"/>
      <c r="F17" s="59"/>
      <c r="G17" s="58"/>
      <c r="H17" s="59"/>
      <c r="I17" s="7"/>
    </row>
    <row r="18" spans="1:9" ht="12.5">
      <c r="A18" s="13"/>
      <c r="B18" s="14"/>
      <c r="C18" s="14"/>
      <c r="D18" s="14"/>
      <c r="E18" s="14"/>
      <c r="F18" s="15"/>
      <c r="G18" s="14"/>
      <c r="H18" s="14"/>
      <c r="I18" s="13"/>
    </row>
    <row r="19" spans="1:9" ht="30" customHeight="1">
      <c r="A19" s="13"/>
      <c r="B19" s="51" t="s">
        <v>15</v>
      </c>
      <c r="C19" s="49"/>
      <c r="D19" s="49"/>
      <c r="E19" s="49"/>
      <c r="F19" s="21" t="s">
        <v>16</v>
      </c>
      <c r="G19" s="21" t="s">
        <v>17</v>
      </c>
      <c r="H19" s="21" t="s">
        <v>18</v>
      </c>
      <c r="I19" s="13"/>
    </row>
    <row r="20" spans="1:9" ht="19.5" customHeight="1">
      <c r="A20" s="10"/>
      <c r="B20" s="52" t="s">
        <v>19</v>
      </c>
      <c r="C20" s="49"/>
      <c r="D20" s="49"/>
      <c r="E20" s="49"/>
      <c r="F20" s="23">
        <v>1</v>
      </c>
      <c r="G20" s="24">
        <v>25</v>
      </c>
      <c r="H20" s="25">
        <f t="shared" ref="H20:H24" si="0">PRODUCT(F20,G20)</f>
        <v>25</v>
      </c>
      <c r="I20" s="10"/>
    </row>
    <row r="21" spans="1:9" ht="19.5" customHeight="1">
      <c r="A21" s="26"/>
      <c r="B21" s="53" t="s">
        <v>20</v>
      </c>
      <c r="C21" s="49"/>
      <c r="D21" s="49"/>
      <c r="E21" s="49"/>
      <c r="F21" s="23">
        <v>0</v>
      </c>
      <c r="G21" s="27">
        <v>12.5</v>
      </c>
      <c r="H21" s="28">
        <f t="shared" si="0"/>
        <v>0</v>
      </c>
      <c r="I21" s="26"/>
    </row>
    <row r="22" spans="1:9" ht="19.5" customHeight="1">
      <c r="A22" s="26"/>
      <c r="B22" s="52" t="s">
        <v>21</v>
      </c>
      <c r="C22" s="49"/>
      <c r="D22" s="49"/>
      <c r="E22" s="49"/>
      <c r="F22" s="29">
        <v>0</v>
      </c>
      <c r="G22" s="24">
        <v>7</v>
      </c>
      <c r="H22" s="25">
        <f t="shared" si="0"/>
        <v>0</v>
      </c>
      <c r="I22" s="26"/>
    </row>
    <row r="23" spans="1:9" ht="19.5" customHeight="1">
      <c r="A23" s="13"/>
      <c r="B23" s="54"/>
      <c r="C23" s="49"/>
      <c r="D23" s="49"/>
      <c r="E23" s="49"/>
      <c r="F23" s="30"/>
      <c r="G23" s="27"/>
      <c r="H23" s="28">
        <f t="shared" si="0"/>
        <v>0</v>
      </c>
      <c r="I23" s="13"/>
    </row>
    <row r="24" spans="1:9" ht="19.5" hidden="1" customHeight="1">
      <c r="A24" s="13"/>
      <c r="B24" s="31"/>
      <c r="C24" s="22"/>
      <c r="D24" s="32"/>
      <c r="E24" s="32"/>
      <c r="F24" s="33"/>
      <c r="G24" s="24"/>
      <c r="H24" s="25">
        <f t="shared" si="0"/>
        <v>0</v>
      </c>
      <c r="I24" s="13"/>
    </row>
    <row r="25" spans="1:9" ht="24" customHeight="1">
      <c r="A25" s="34"/>
      <c r="B25" s="55" t="s">
        <v>22</v>
      </c>
      <c r="C25" s="56"/>
      <c r="D25" s="56"/>
      <c r="E25" s="56"/>
      <c r="F25" s="35"/>
      <c r="G25" s="36" t="s">
        <v>23</v>
      </c>
      <c r="H25" s="37">
        <f>SUM(H20:H24)</f>
        <v>25</v>
      </c>
      <c r="I25" s="34"/>
    </row>
    <row r="26" spans="1:9" ht="19.5" customHeight="1">
      <c r="A26" s="34"/>
      <c r="B26" s="57" t="s">
        <v>24</v>
      </c>
      <c r="C26" s="49"/>
      <c r="D26" s="49"/>
      <c r="E26" s="49"/>
      <c r="F26" s="49"/>
      <c r="G26" s="49"/>
      <c r="H26" s="38"/>
      <c r="I26" s="34"/>
    </row>
    <row r="27" spans="1:9" ht="19.5" customHeight="1">
      <c r="A27" s="34"/>
      <c r="B27" s="49"/>
      <c r="C27" s="49"/>
      <c r="D27" s="49"/>
      <c r="E27" s="49"/>
      <c r="F27" s="49"/>
      <c r="G27" s="49"/>
      <c r="H27" s="38"/>
      <c r="I27" s="34"/>
    </row>
    <row r="28" spans="1:9" ht="19.5" customHeight="1">
      <c r="A28" s="34"/>
      <c r="B28" s="49"/>
      <c r="C28" s="49"/>
      <c r="D28" s="49"/>
      <c r="E28" s="49"/>
      <c r="F28" s="49"/>
      <c r="G28" s="49"/>
      <c r="H28" s="38"/>
      <c r="I28" s="34"/>
    </row>
    <row r="29" spans="1:9" ht="30" customHeight="1">
      <c r="A29" s="39"/>
      <c r="B29" s="49"/>
      <c r="C29" s="49"/>
      <c r="D29" s="49"/>
      <c r="E29" s="49"/>
      <c r="F29" s="49"/>
      <c r="G29" s="49"/>
      <c r="H29" s="40"/>
      <c r="I29" s="39"/>
    </row>
    <row r="30" spans="1:9" ht="30" customHeight="1">
      <c r="A30" s="39"/>
      <c r="B30" s="41"/>
      <c r="C30" s="42"/>
      <c r="D30" s="42"/>
      <c r="E30" s="42"/>
      <c r="F30" s="42"/>
      <c r="G30" s="48">
        <f>SUM(H20:H22)</f>
        <v>25</v>
      </c>
      <c r="H30" s="49"/>
      <c r="I30" s="39"/>
    </row>
    <row r="31" spans="1:9" ht="19.5" customHeight="1">
      <c r="A31" s="50" t="s">
        <v>25</v>
      </c>
      <c r="B31" s="49"/>
      <c r="C31" s="49"/>
      <c r="D31" s="49"/>
      <c r="E31" s="49"/>
      <c r="F31" s="49"/>
      <c r="G31" s="49"/>
      <c r="H31" s="49"/>
      <c r="I31" s="49"/>
    </row>
    <row r="32" spans="1:9" ht="19.5" customHeight="1">
      <c r="A32" s="49"/>
      <c r="B32" s="49"/>
      <c r="C32" s="49"/>
      <c r="D32" s="49"/>
      <c r="E32" s="49"/>
      <c r="F32" s="49"/>
      <c r="G32" s="49"/>
      <c r="H32" s="49"/>
      <c r="I32" s="49"/>
    </row>
    <row r="33" spans="1:9" ht="19.5" customHeight="1">
      <c r="A33" s="49"/>
      <c r="B33" s="49"/>
      <c r="C33" s="49"/>
      <c r="D33" s="49"/>
      <c r="E33" s="49"/>
      <c r="F33" s="49"/>
      <c r="G33" s="49"/>
      <c r="H33" s="49"/>
      <c r="I33" s="49"/>
    </row>
    <row r="34" spans="1:9" ht="19.5" customHeight="1">
      <c r="A34" s="49"/>
      <c r="B34" s="49"/>
      <c r="C34" s="49"/>
      <c r="D34" s="49"/>
      <c r="E34" s="49"/>
      <c r="F34" s="49"/>
      <c r="G34" s="49"/>
      <c r="H34" s="49"/>
      <c r="I34" s="49"/>
    </row>
    <row r="35" spans="1:9" ht="19.5" customHeight="1">
      <c r="A35" s="49"/>
      <c r="B35" s="49"/>
      <c r="C35" s="49"/>
      <c r="D35" s="49"/>
      <c r="E35" s="49"/>
      <c r="F35" s="49"/>
      <c r="G35" s="49"/>
      <c r="H35" s="49"/>
      <c r="I35" s="49"/>
    </row>
    <row r="36" spans="1:9" ht="19.5" customHeight="1">
      <c r="A36" s="49"/>
      <c r="B36" s="49"/>
      <c r="C36" s="49"/>
      <c r="D36" s="49"/>
      <c r="E36" s="49"/>
      <c r="F36" s="49"/>
      <c r="G36" s="49"/>
      <c r="H36" s="49"/>
      <c r="I36" s="49"/>
    </row>
  </sheetData>
  <mergeCells count="36">
    <mergeCell ref="E11:F11"/>
    <mergeCell ref="G11:H11"/>
    <mergeCell ref="B3:H3"/>
    <mergeCell ref="B5:E5"/>
    <mergeCell ref="B6:E6"/>
    <mergeCell ref="B7:C7"/>
    <mergeCell ref="B9:I9"/>
    <mergeCell ref="B10:C10"/>
    <mergeCell ref="B11:C11"/>
    <mergeCell ref="E14:F14"/>
    <mergeCell ref="G14:H14"/>
    <mergeCell ref="B12:C12"/>
    <mergeCell ref="E12:F12"/>
    <mergeCell ref="G12:H12"/>
    <mergeCell ref="B13:D13"/>
    <mergeCell ref="E13:F13"/>
    <mergeCell ref="G13:H13"/>
    <mergeCell ref="B14:D14"/>
    <mergeCell ref="E17:F17"/>
    <mergeCell ref="G17:H17"/>
    <mergeCell ref="B15:D15"/>
    <mergeCell ref="E15:F15"/>
    <mergeCell ref="G15:H15"/>
    <mergeCell ref="B16:C16"/>
    <mergeCell ref="E16:F16"/>
    <mergeCell ref="G16:H16"/>
    <mergeCell ref="B17:C17"/>
    <mergeCell ref="G30:H30"/>
    <mergeCell ref="A31:I36"/>
    <mergeCell ref="B19:E19"/>
    <mergeCell ref="B20:E20"/>
    <mergeCell ref="B21:E21"/>
    <mergeCell ref="B22:E22"/>
    <mergeCell ref="B23:E23"/>
    <mergeCell ref="B25:E25"/>
    <mergeCell ref="B26:G29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7"/>
  <sheetViews>
    <sheetView workbookViewId="0"/>
  </sheetViews>
  <sheetFormatPr defaultColWidth="14.453125" defaultRowHeight="15.75" customHeight="1"/>
  <sheetData>
    <row r="1" spans="1:2" ht="15.75" customHeight="1">
      <c r="A1" s="43" t="s">
        <v>26</v>
      </c>
      <c r="B1" s="43" t="s">
        <v>27</v>
      </c>
    </row>
    <row r="2" spans="1:2" ht="15.75" customHeight="1">
      <c r="A2" s="44" t="s">
        <v>28</v>
      </c>
      <c r="B2" s="44" t="s">
        <v>29</v>
      </c>
    </row>
    <row r="3" spans="1:2" ht="15.75" customHeight="1">
      <c r="A3" s="44" t="s">
        <v>30</v>
      </c>
      <c r="B3" s="44" t="s">
        <v>31</v>
      </c>
    </row>
    <row r="4" spans="1:2" ht="15.75" customHeight="1">
      <c r="A4" s="44" t="s">
        <v>32</v>
      </c>
      <c r="B4" s="44" t="s">
        <v>31</v>
      </c>
    </row>
    <row r="5" spans="1:2" ht="15.75" customHeight="1">
      <c r="A5" s="44" t="s">
        <v>33</v>
      </c>
      <c r="B5" s="44" t="s">
        <v>34</v>
      </c>
    </row>
    <row r="6" spans="1:2" ht="15.75" customHeight="1">
      <c r="A6" s="44" t="s">
        <v>35</v>
      </c>
      <c r="B6" s="44" t="s">
        <v>36</v>
      </c>
    </row>
    <row r="7" spans="1:2" ht="15.75" customHeight="1">
      <c r="A7" s="44" t="s">
        <v>37</v>
      </c>
      <c r="B7" s="4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108"/>
  <sheetViews>
    <sheetView workbookViewId="0"/>
  </sheetViews>
  <sheetFormatPr defaultColWidth="14.453125" defaultRowHeight="15.75" customHeight="1"/>
  <cols>
    <col min="4" max="7" width="21.54296875" customWidth="1"/>
  </cols>
  <sheetData>
    <row r="1" spans="1:7" ht="15.75" customHeight="1">
      <c r="A1" s="44" t="s">
        <v>39</v>
      </c>
      <c r="B1" s="44" t="s">
        <v>40</v>
      </c>
      <c r="C1" s="44" t="s">
        <v>41</v>
      </c>
      <c r="D1" s="45" t="s">
        <v>42</v>
      </c>
      <c r="E1" s="45" t="s">
        <v>43</v>
      </c>
      <c r="F1" s="45" t="s">
        <v>44</v>
      </c>
      <c r="G1" s="45" t="s">
        <v>45</v>
      </c>
    </row>
    <row r="2" spans="1:7" ht="15.75" customHeight="1">
      <c r="A2" s="44" t="s">
        <v>46</v>
      </c>
      <c r="B2" s="44" t="s">
        <v>47</v>
      </c>
      <c r="C2" s="44" t="s">
        <v>48</v>
      </c>
      <c r="D2" s="44" t="s">
        <v>49</v>
      </c>
      <c r="E2" s="46" t="s">
        <v>50</v>
      </c>
      <c r="F2" s="47" t="str">
        <f>HYPERLINK("https://docs.google.com/spreadsheets/d/1ixUfq1S6nnucZPxIfH9fX6t3jWFi0737Y3Zdf65iVcY/edit?usp=drivesdk","Aldridge Vallivue HS ISATA Invoice")</f>
        <v>Aldridge Vallivue HS ISATA Invoice</v>
      </c>
      <c r="G2" s="44" t="s">
        <v>51</v>
      </c>
    </row>
    <row r="3" spans="1:7" ht="15.75" customHeight="1">
      <c r="A3" s="44" t="s">
        <v>52</v>
      </c>
      <c r="B3" s="44" t="s">
        <v>53</v>
      </c>
      <c r="C3" s="44" t="s">
        <v>54</v>
      </c>
      <c r="D3" s="44" t="s">
        <v>55</v>
      </c>
      <c r="E3" s="46" t="s">
        <v>56</v>
      </c>
      <c r="F3" s="47" t="str">
        <f>HYPERLINK("https://docs.google.com/spreadsheets/d/1BuZNNdG_s0MwfVjc1_pcsr3x4DPqMznrQCnpcjolITw/edit?usp=drivesdk","Amoureux Mountain View ISATA Invoice")</f>
        <v>Amoureux Mountain View ISATA Invoice</v>
      </c>
      <c r="G3" s="44" t="s">
        <v>57</v>
      </c>
    </row>
    <row r="4" spans="1:7" ht="15.75" customHeight="1">
      <c r="A4" s="44" t="s">
        <v>58</v>
      </c>
      <c r="B4" s="44" t="s">
        <v>59</v>
      </c>
      <c r="C4" s="44" t="s">
        <v>60</v>
      </c>
      <c r="D4" s="44" t="s">
        <v>61</v>
      </c>
      <c r="E4" s="46" t="s">
        <v>62</v>
      </c>
      <c r="F4" s="47" t="str">
        <f>HYPERLINK("https://docs.google.com/spreadsheets/d/14VwRjEK-jQCO8xjHX6hb0uZOz9l-gexkBOI_buq4DHU/edit?usp=drivesdk","Archibeque Centennial ISATA Invoice")</f>
        <v>Archibeque Centennial ISATA Invoice</v>
      </c>
      <c r="G4" s="44" t="s">
        <v>63</v>
      </c>
    </row>
    <row r="5" spans="1:7" ht="15.75" customHeight="1">
      <c r="A5" s="44" t="s">
        <v>64</v>
      </c>
      <c r="B5" s="44" t="s">
        <v>65</v>
      </c>
      <c r="C5" s="44" t="s">
        <v>66</v>
      </c>
      <c r="D5" s="44" t="s">
        <v>67</v>
      </c>
      <c r="E5" s="46" t="s">
        <v>68</v>
      </c>
      <c r="F5" s="47" t="str">
        <f>HYPERLINK("https://docs.google.com/spreadsheets/d/1LD1jJLLeUJk_hvqNZDrmqu1zgpb5BxhEXcCvNk3Ukw4/edit?usp=drivesdk","Arnold Rigby ISATA Invoice")</f>
        <v>Arnold Rigby ISATA Invoice</v>
      </c>
      <c r="G5" s="44" t="s">
        <v>69</v>
      </c>
    </row>
    <row r="6" spans="1:7" ht="15.75" customHeight="1">
      <c r="A6" s="44" t="s">
        <v>70</v>
      </c>
      <c r="B6" s="44" t="s">
        <v>71</v>
      </c>
      <c r="C6" s="44" t="s">
        <v>72</v>
      </c>
      <c r="D6" s="44" t="s">
        <v>73</v>
      </c>
      <c r="E6" s="46" t="s">
        <v>74</v>
      </c>
      <c r="F6" s="47" t="str">
        <f>HYPERLINK("https://docs.google.com/spreadsheets/d/19DPjSas6wrshsaXvTvl44c6JMOTInv1oz27aw76mElM/edit?usp=drivesdk","Bell Mountain View HS ISATA Invoice")</f>
        <v>Bell Mountain View HS ISATA Invoice</v>
      </c>
      <c r="G6" s="44" t="s">
        <v>75</v>
      </c>
    </row>
    <row r="7" spans="1:7" ht="15.75" customHeight="1">
      <c r="A7" s="44" t="s">
        <v>76</v>
      </c>
      <c r="B7" s="44" t="s">
        <v>77</v>
      </c>
      <c r="C7" s="44" t="s">
        <v>78</v>
      </c>
      <c r="D7" s="44" t="s">
        <v>79</v>
      </c>
      <c r="E7" s="46" t="s">
        <v>80</v>
      </c>
      <c r="F7" s="47" t="str">
        <f>HYPERLINK("https://docs.google.com/spreadsheets/d/1Ujrpp8jX6V-dsomoCbGioG4x5GabH8stknBBkrzxCVE/edit?usp=drivesdk","Bergstrom Middleton HS ISATA Invoice")</f>
        <v>Bergstrom Middleton HS ISATA Invoice</v>
      </c>
      <c r="G7" s="44" t="s">
        <v>81</v>
      </c>
    </row>
    <row r="8" spans="1:7" ht="15.75" customHeight="1">
      <c r="A8" s="44" t="s">
        <v>82</v>
      </c>
      <c r="B8" s="44" t="s">
        <v>83</v>
      </c>
      <c r="C8" s="44" t="s">
        <v>84</v>
      </c>
      <c r="D8" s="44" t="s">
        <v>85</v>
      </c>
      <c r="E8" s="46" t="s">
        <v>86</v>
      </c>
      <c r="F8" s="47" t="str">
        <f>HYPERLINK("https://docs.google.com/spreadsheets/d/1KgPwJnnjtp8QaHSo7YNM_GSqIrsdbExs6CZ6dk2L1vM/edit?usp=drivesdk","Bidwell Nampa ISATA Invoice")</f>
        <v>Bidwell Nampa ISATA Invoice</v>
      </c>
      <c r="G8" s="44" t="s">
        <v>87</v>
      </c>
    </row>
    <row r="9" spans="1:7" ht="15.75" customHeight="1">
      <c r="A9" s="44" t="s">
        <v>88</v>
      </c>
      <c r="B9" s="44" t="s">
        <v>89</v>
      </c>
      <c r="C9" s="44" t="s">
        <v>90</v>
      </c>
      <c r="D9" s="44" t="s">
        <v>91</v>
      </c>
      <c r="E9" s="46" t="s">
        <v>92</v>
      </c>
      <c r="F9" s="47" t="str">
        <f>HYPERLINK("https://docs.google.com/spreadsheets/d/11SEwwsYvgSvMTu31X9NgJG9VOHP3g2LyaLXKcJTotTc/edit?usp=drivesdk","Billing Idaho School for the Deaf and Blind ISATA Invoice")</f>
        <v>Billing Idaho School for the Deaf and Blind ISATA Invoice</v>
      </c>
      <c r="G9" s="44" t="s">
        <v>93</v>
      </c>
    </row>
    <row r="10" spans="1:7" ht="15.75" customHeight="1">
      <c r="A10" s="44" t="s">
        <v>94</v>
      </c>
      <c r="B10" s="44" t="s">
        <v>95</v>
      </c>
      <c r="C10" s="44" t="s">
        <v>96</v>
      </c>
      <c r="D10" s="44" t="s">
        <v>97</v>
      </c>
      <c r="E10" s="46" t="s">
        <v>98</v>
      </c>
      <c r="F10" s="47" t="str">
        <f>HYPERLINK("https://docs.google.com/spreadsheets/d/1x67GGuQRHudvfjjR0fEOnooicpkT13cK3bF7Jm7-jUY/edit?usp=drivesdk","Borjian Meridian HS ISATA Invoice")</f>
        <v>Borjian Meridian HS ISATA Invoice</v>
      </c>
      <c r="G10" s="44" t="s">
        <v>99</v>
      </c>
    </row>
    <row r="11" spans="1:7" ht="15.75" customHeight="1">
      <c r="A11" s="44" t="s">
        <v>100</v>
      </c>
      <c r="B11" s="44" t="s">
        <v>101</v>
      </c>
      <c r="C11" s="44" t="s">
        <v>102</v>
      </c>
      <c r="D11" s="44" t="s">
        <v>103</v>
      </c>
      <c r="E11" s="46" t="s">
        <v>104</v>
      </c>
      <c r="F11" s="47" t="str">
        <f>HYPERLINK("https://docs.google.com/spreadsheets/d/1FWhkanpKumw64anM0IM-hvxRX2spLjBVwq4aOig3Qmo/edit?usp=drivesdk","Bonman Century HS ISATA Invoice")</f>
        <v>Bonman Century HS ISATA Invoice</v>
      </c>
      <c r="G11" s="44" t="s">
        <v>105</v>
      </c>
    </row>
    <row r="12" spans="1:7" ht="15.75" customHeight="1">
      <c r="A12" s="44" t="s">
        <v>106</v>
      </c>
      <c r="B12" s="44" t="s">
        <v>107</v>
      </c>
      <c r="C12" s="44" t="s">
        <v>108</v>
      </c>
      <c r="D12" s="44" t="s">
        <v>109</v>
      </c>
      <c r="E12" s="46" t="s">
        <v>110</v>
      </c>
      <c r="F12" s="47" t="str">
        <f>HYPERLINK("https://docs.google.com/spreadsheets/d/1CllDy3UAYxMeuW9qDhSP-il17y0zxnoedyuA9-xnZyo/edit?usp=drivesdk","Borman Fairmont Jr. ISATA Invoice")</f>
        <v>Borman Fairmont Jr. ISATA Invoice</v>
      </c>
      <c r="G12" s="44" t="s">
        <v>111</v>
      </c>
    </row>
    <row r="13" spans="1:7" ht="15.75" customHeight="1">
      <c r="A13" s="44" t="s">
        <v>106</v>
      </c>
      <c r="B13" s="44" t="s">
        <v>112</v>
      </c>
      <c r="C13" s="44" t="s">
        <v>113</v>
      </c>
      <c r="D13" s="44" t="s">
        <v>114</v>
      </c>
      <c r="E13" s="46" t="s">
        <v>115</v>
      </c>
      <c r="F13" s="47" t="str">
        <f>HYPERLINK("https://docs.google.com/spreadsheets/d/13TWp-hxx9kyyQZ0fhn2OIhPgoAzomyQnyrCzghpBQx4/edit?usp=drivesdk","Borman Rocky Mountain HS ISATA Invoice")</f>
        <v>Borman Rocky Mountain HS ISATA Invoice</v>
      </c>
      <c r="G13" s="44" t="s">
        <v>116</v>
      </c>
    </row>
    <row r="14" spans="1:7" ht="15.75" customHeight="1">
      <c r="A14" s="44" t="s">
        <v>117</v>
      </c>
      <c r="B14" s="44" t="s">
        <v>53</v>
      </c>
      <c r="C14" s="44" t="s">
        <v>118</v>
      </c>
      <c r="D14" s="44" t="s">
        <v>119</v>
      </c>
      <c r="E14" s="46" t="s">
        <v>120</v>
      </c>
      <c r="F14" s="47" t="str">
        <f>HYPERLINK("https://docs.google.com/spreadsheets/d/1zI8V70yghKBuX-3Sodswm157tkwj0Ii91NryA2AQ3-A/edit?usp=drivesdk","Boylin Mountain View ISATA Invoice")</f>
        <v>Boylin Mountain View ISATA Invoice</v>
      </c>
      <c r="G14" s="44" t="s">
        <v>121</v>
      </c>
    </row>
    <row r="15" spans="1:7" ht="15.75" customHeight="1">
      <c r="A15" s="44" t="s">
        <v>122</v>
      </c>
      <c r="B15" s="44" t="s">
        <v>123</v>
      </c>
      <c r="C15" s="44" t="s">
        <v>124</v>
      </c>
      <c r="D15" s="44" t="s">
        <v>125</v>
      </c>
      <c r="E15" s="46" t="s">
        <v>126</v>
      </c>
      <c r="F15" s="47" t="str">
        <f>HYPERLINK("https://docs.google.com/spreadsheets/d/1tSPzrHWoZ63Ot4cGpC6TYyc0OexIBQugZSXeVVJjRKs/edit?usp=drivesdk","Brackahn Caldwell HS ISATA Invoice")</f>
        <v>Brackahn Caldwell HS ISATA Invoice</v>
      </c>
      <c r="G15" s="44" t="s">
        <v>127</v>
      </c>
    </row>
    <row r="16" spans="1:7" ht="15.75" customHeight="1">
      <c r="A16" s="44" t="s">
        <v>128</v>
      </c>
      <c r="B16" s="44" t="s">
        <v>129</v>
      </c>
      <c r="C16" s="44" t="s">
        <v>130</v>
      </c>
      <c r="D16" s="44" t="s">
        <v>131</v>
      </c>
      <c r="E16" s="46" t="s">
        <v>132</v>
      </c>
      <c r="F16" s="47" t="str">
        <f>HYPERLINK("https://docs.google.com/spreadsheets/d/11HnSXt-Ut8-AlqCCMByeEBuRMoJgz_hUOVDOccTQ-bM/edit?usp=drivesdk","Burton Emmett HS ISATA Invoice")</f>
        <v>Burton Emmett HS ISATA Invoice</v>
      </c>
      <c r="G16" s="44" t="s">
        <v>133</v>
      </c>
    </row>
    <row r="17" spans="1:7" ht="15.75" customHeight="1">
      <c r="A17" s="44" t="s">
        <v>134</v>
      </c>
      <c r="B17" s="44" t="s">
        <v>59</v>
      </c>
      <c r="C17" s="44" t="s">
        <v>135</v>
      </c>
      <c r="D17" s="44" t="s">
        <v>136</v>
      </c>
      <c r="E17" s="46" t="s">
        <v>137</v>
      </c>
      <c r="F17" s="47" t="str">
        <f>HYPERLINK("https://docs.google.com/spreadsheets/d/11zUasQNtJ2kdJOQNs0npOBYCejZ6-6BVqa5J-xMmVQQ/edit?usp=drivesdk","Burt Centennial ISATA Invoice")</f>
        <v>Burt Centennial ISATA Invoice</v>
      </c>
      <c r="G17" s="44" t="s">
        <v>138</v>
      </c>
    </row>
    <row r="18" spans="1:7" ht="15.75" customHeight="1">
      <c r="A18" s="44" t="s">
        <v>128</v>
      </c>
      <c r="B18" s="44" t="s">
        <v>139</v>
      </c>
      <c r="C18" s="44" t="s">
        <v>140</v>
      </c>
      <c r="D18" s="44" t="s">
        <v>141</v>
      </c>
      <c r="E18" s="46" t="s">
        <v>142</v>
      </c>
      <c r="F18" s="47" t="str">
        <f>HYPERLINK("https://docs.google.com/spreadsheets/d/13F5V9XRMYA6KGLFePU8bdB5TYLkEHZd7d9K-GQKR074/edit?usp=drivesdk","Burton Jerome HS ISATA Invoice")</f>
        <v>Burton Jerome HS ISATA Invoice</v>
      </c>
      <c r="G18" s="44" t="s">
        <v>143</v>
      </c>
    </row>
    <row r="19" spans="1:7" ht="15.75" customHeight="1">
      <c r="A19" s="44" t="s">
        <v>144</v>
      </c>
      <c r="B19" s="44" t="s">
        <v>145</v>
      </c>
      <c r="C19" s="44" t="s">
        <v>146</v>
      </c>
      <c r="D19" s="44" t="s">
        <v>147</v>
      </c>
      <c r="E19" s="46" t="s">
        <v>148</v>
      </c>
      <c r="F19" s="47" t="str">
        <f>HYPERLINK("https://docs.google.com/spreadsheets/d/1w6LNnvBcKaHFsBVDysz4asMQtC_G6oew067ijrA4-w4/edit?usp=drivesdk","Calhoun Columbia HS ISATA Invoice")</f>
        <v>Calhoun Columbia HS ISATA Invoice</v>
      </c>
      <c r="G19" s="44" t="s">
        <v>149</v>
      </c>
    </row>
    <row r="20" spans="1:7" ht="15.75" customHeight="1">
      <c r="A20" s="44" t="s">
        <v>150</v>
      </c>
      <c r="B20" s="44" t="s">
        <v>151</v>
      </c>
      <c r="C20" s="44" t="s">
        <v>152</v>
      </c>
      <c r="D20" s="44" t="s">
        <v>153</v>
      </c>
      <c r="E20" s="46" t="s">
        <v>154</v>
      </c>
      <c r="F20" s="47" t="str">
        <f>HYPERLINK("https://docs.google.com/spreadsheets/d/1oU2HYJTwZ5591PPiTXZIUZQYmsqrrt6YmQqqzq0DPQ8/edit?usp=drivesdk","Cammack Thunder Ridge HS ISATA Invoice")</f>
        <v>Cammack Thunder Ridge HS ISATA Invoice</v>
      </c>
      <c r="G20" s="44" t="s">
        <v>155</v>
      </c>
    </row>
    <row r="21" spans="1:7" ht="15.75" customHeight="1">
      <c r="A21" s="44" t="s">
        <v>156</v>
      </c>
      <c r="B21" s="44" t="s">
        <v>157</v>
      </c>
      <c r="C21" s="44" t="s">
        <v>158</v>
      </c>
      <c r="D21" s="44" t="s">
        <v>159</v>
      </c>
      <c r="E21" s="46" t="s">
        <v>160</v>
      </c>
      <c r="F21" s="47" t="str">
        <f>HYPERLINK("https://docs.google.com/spreadsheets/d/13OQgHYgl2cBrKrkxot0C87p7DqPaAibds240agSQORk/edit?usp=drivesdk","Chapman Eagle HS ISATA Invoice")</f>
        <v>Chapman Eagle HS ISATA Invoice</v>
      </c>
      <c r="G21" s="44" t="s">
        <v>161</v>
      </c>
    </row>
    <row r="22" spans="1:7" ht="12.5">
      <c r="A22" s="44" t="s">
        <v>162</v>
      </c>
      <c r="B22" s="44" t="s">
        <v>163</v>
      </c>
      <c r="C22" s="44" t="s">
        <v>164</v>
      </c>
      <c r="D22" s="44" t="s">
        <v>165</v>
      </c>
      <c r="E22" s="46" t="s">
        <v>166</v>
      </c>
      <c r="F22" s="47" t="str">
        <f>HYPERLINK("https://docs.google.com/spreadsheets/d/1NuzHgHdSa9fOxXsG3cCv6IMycHoyflBH9yrKsGb1mBQ/edit?usp=drivesdk","Christensen Mountain Home ISATA Invoice")</f>
        <v>Christensen Mountain Home ISATA Invoice</v>
      </c>
      <c r="G22" s="44" t="s">
        <v>167</v>
      </c>
    </row>
    <row r="23" spans="1:7" ht="12.5">
      <c r="A23" s="44" t="s">
        <v>168</v>
      </c>
      <c r="B23" s="44" t="s">
        <v>169</v>
      </c>
      <c r="C23" s="44" t="s">
        <v>170</v>
      </c>
      <c r="D23" s="44" t="s">
        <v>171</v>
      </c>
      <c r="E23" s="46" t="s">
        <v>172</v>
      </c>
      <c r="F23" s="47" t="str">
        <f>HYPERLINK("https://docs.google.com/spreadsheets/d/1JgInEqsDistnna71YvB6L2CvfNwuTd8PD2qrxkaXfr4/edit?usp=drivesdk","Clayton Bonneville HS ISATA Invoice")</f>
        <v>Clayton Bonneville HS ISATA Invoice</v>
      </c>
      <c r="G23" s="44" t="s">
        <v>173</v>
      </c>
    </row>
    <row r="24" spans="1:7" ht="12.5">
      <c r="A24" s="44" t="s">
        <v>174</v>
      </c>
      <c r="B24" s="44" t="s">
        <v>175</v>
      </c>
      <c r="C24" s="44" t="s">
        <v>176</v>
      </c>
      <c r="D24" s="44" t="s">
        <v>177</v>
      </c>
      <c r="E24" s="46" t="s">
        <v>178</v>
      </c>
      <c r="F24" s="47" t="str">
        <f>HYPERLINK("https://docs.google.com/spreadsheets/d/1vRXGSVr1dA8F7toqFB_EcyNhQGmn1ZA5pDArtxE2pJs/edit?usp=drivesdk","Cook Blackfoot HS ISATA Invoice")</f>
        <v>Cook Blackfoot HS ISATA Invoice</v>
      </c>
      <c r="G24" s="44" t="s">
        <v>179</v>
      </c>
    </row>
    <row r="25" spans="1:7" ht="12.5">
      <c r="A25" s="44" t="s">
        <v>180</v>
      </c>
      <c r="B25" s="44" t="s">
        <v>181</v>
      </c>
      <c r="C25" s="44" t="s">
        <v>182</v>
      </c>
      <c r="D25" s="44" t="s">
        <v>183</v>
      </c>
      <c r="E25" s="46" t="s">
        <v>184</v>
      </c>
      <c r="F25" s="47" t="str">
        <f>HYPERLINK("https://docs.google.com/spreadsheets/d/1CChuczetrV6PsX3tJfx4o7-O67qhk1LezaE9V2IpKa0/edit?usp=drivesdk","Cortes Sage International School ISATA Invoice")</f>
        <v>Cortes Sage International School ISATA Invoice</v>
      </c>
      <c r="G25" s="44" t="s">
        <v>185</v>
      </c>
    </row>
    <row r="26" spans="1:7" ht="12.5">
      <c r="A26" s="44" t="s">
        <v>186</v>
      </c>
      <c r="B26" s="44" t="s">
        <v>187</v>
      </c>
      <c r="C26" s="44" t="s">
        <v>188</v>
      </c>
      <c r="D26" s="44" t="s">
        <v>189</v>
      </c>
      <c r="E26" s="46" t="s">
        <v>190</v>
      </c>
      <c r="F26" s="47" t="str">
        <f>HYPERLINK("https://docs.google.com/spreadsheets/d/1SQlzhSABwLi09LIsax5gNd6Y2OybjgOylWo_7o78B2A/edit?usp=drivesdk","Curr Pocatello HS ISATA Invoice")</f>
        <v>Curr Pocatello HS ISATA Invoice</v>
      </c>
      <c r="G26" s="44" t="s">
        <v>191</v>
      </c>
    </row>
    <row r="27" spans="1:7" ht="12.5">
      <c r="A27" s="44" t="s">
        <v>186</v>
      </c>
      <c r="B27" s="44" t="s">
        <v>187</v>
      </c>
      <c r="C27" s="44" t="s">
        <v>192</v>
      </c>
      <c r="D27" s="44" t="s">
        <v>193</v>
      </c>
      <c r="E27" s="46" t="s">
        <v>194</v>
      </c>
      <c r="F27" s="47" t="str">
        <f>HYPERLINK("https://docs.google.com/spreadsheets/d/1yBgv5o0VQe4OSEowtcN5qgI0wmDdHii6yr2GDMZSO60/edit?usp=drivesdk","Curr Pocatello HS ISATA Invoice")</f>
        <v>Curr Pocatello HS ISATA Invoice</v>
      </c>
      <c r="G27" s="44" t="s">
        <v>195</v>
      </c>
    </row>
    <row r="28" spans="1:7" ht="12.5">
      <c r="A28" s="44" t="s">
        <v>196</v>
      </c>
      <c r="B28" s="44" t="s">
        <v>197</v>
      </c>
      <c r="C28" s="44" t="s">
        <v>198</v>
      </c>
      <c r="D28" s="44" t="s">
        <v>199</v>
      </c>
      <c r="E28" s="46" t="s">
        <v>200</v>
      </c>
      <c r="F28" s="47" t="str">
        <f>HYPERLINK("https://docs.google.com/spreadsheets/d/1UvSoktqLBtCZdSAKsvZdyVdbrYNBtCemvEUhEUDUJQ4/edit?usp=drivesdk","Davidson Rocky Mountain ISATA Invoice")</f>
        <v>Davidson Rocky Mountain ISATA Invoice</v>
      </c>
      <c r="G28" s="44" t="s">
        <v>201</v>
      </c>
    </row>
    <row r="29" spans="1:7" ht="12.5">
      <c r="A29" s="44" t="s">
        <v>202</v>
      </c>
      <c r="B29" s="44" t="s">
        <v>203</v>
      </c>
      <c r="C29" s="44" t="s">
        <v>204</v>
      </c>
      <c r="D29" s="44" t="s">
        <v>205</v>
      </c>
      <c r="E29" s="46" t="s">
        <v>206</v>
      </c>
      <c r="F29" s="47" t="str">
        <f>HYPERLINK("https://docs.google.com/spreadsheets/d/1HNxjZ-QUSpcjlyvl8Q_vT5Efn2nZVsWjGwPeZtBFZr0/edit?usp=drivesdk","Davis Hillcrest HS ISATA Invoice")</f>
        <v>Davis Hillcrest HS ISATA Invoice</v>
      </c>
      <c r="G29" s="44" t="s">
        <v>207</v>
      </c>
    </row>
    <row r="30" spans="1:7" ht="12.5">
      <c r="A30" s="44" t="s">
        <v>208</v>
      </c>
      <c r="B30" s="44" t="s">
        <v>209</v>
      </c>
      <c r="C30" s="44" t="s">
        <v>210</v>
      </c>
      <c r="D30" s="44" t="s">
        <v>211</v>
      </c>
      <c r="E30" s="46" t="s">
        <v>212</v>
      </c>
      <c r="F30" s="47" t="str">
        <f>HYPERLINK("https://docs.google.com/spreadsheets/d/1DrusELysajQOMcQWJmvmqG-qJVxcvC282dRXn4TbLsY/edit?usp=drivesdk","Drew Ridgevue HS ISATA Invoice")</f>
        <v>Drew Ridgevue HS ISATA Invoice</v>
      </c>
      <c r="G30" s="44" t="s">
        <v>213</v>
      </c>
    </row>
    <row r="31" spans="1:7" ht="12.5">
      <c r="A31" s="44" t="s">
        <v>214</v>
      </c>
      <c r="B31" s="44" t="s">
        <v>215</v>
      </c>
      <c r="C31" s="44" t="s">
        <v>216</v>
      </c>
      <c r="D31" s="44" t="s">
        <v>217</v>
      </c>
      <c r="E31" s="46" t="s">
        <v>218</v>
      </c>
      <c r="F31" s="47" t="str">
        <f>HYPERLINK("https://docs.google.com/spreadsheets/d/1mkh1APSjlHsk6HtS-ZQ7InFGI9hubQzGGANyq5mEOFE/edit?usp=drivesdk","Drobny Borah HS ISATA Invoice")</f>
        <v>Drobny Borah HS ISATA Invoice</v>
      </c>
      <c r="G31" s="44" t="s">
        <v>219</v>
      </c>
    </row>
    <row r="32" spans="1:7" ht="12.5">
      <c r="A32" s="44" t="s">
        <v>220</v>
      </c>
      <c r="B32" s="44" t="s">
        <v>221</v>
      </c>
      <c r="C32" s="44" t="s">
        <v>222</v>
      </c>
      <c r="D32" s="44" t="s">
        <v>223</v>
      </c>
      <c r="E32" s="46" t="s">
        <v>224</v>
      </c>
      <c r="F32" s="47" t="str">
        <f>HYPERLINK("https://docs.google.com/spreadsheets/d/1KxLXDcLAo6dWrGozhkLKjdY-E-NJQ7WJIG7_oPbPBk0/edit?usp=drivesdk","Esume Filer HS ISATA Invoice")</f>
        <v>Esume Filer HS ISATA Invoice</v>
      </c>
      <c r="G32" s="44" t="s">
        <v>225</v>
      </c>
    </row>
    <row r="33" spans="1:7" ht="12.5">
      <c r="A33" s="44" t="s">
        <v>226</v>
      </c>
      <c r="B33" s="44" t="s">
        <v>227</v>
      </c>
      <c r="C33" s="44" t="s">
        <v>228</v>
      </c>
      <c r="D33" s="44" t="s">
        <v>229</v>
      </c>
      <c r="E33" s="46" t="s">
        <v>230</v>
      </c>
      <c r="F33" s="47" t="str">
        <f>HYPERLINK("https://docs.google.com/spreadsheets/d/1T_3qbp1TrXn0s9oWDCEmAyVLP8KrhClBIyBg_xtzqOc/edit?usp=drivesdk","Facer American Falls HS ISATA Invoice")</f>
        <v>Facer American Falls HS ISATA Invoice</v>
      </c>
      <c r="G33" s="44" t="s">
        <v>231</v>
      </c>
    </row>
    <row r="34" spans="1:7" ht="12.5">
      <c r="A34" s="44" t="s">
        <v>232</v>
      </c>
      <c r="B34" s="44" t="s">
        <v>233</v>
      </c>
      <c r="C34" s="44" t="s">
        <v>234</v>
      </c>
      <c r="D34" s="44" t="s">
        <v>235</v>
      </c>
      <c r="E34" s="46" t="s">
        <v>236</v>
      </c>
      <c r="F34" s="47" t="str">
        <f>HYPERLINK("https://docs.google.com/spreadsheets/d/1hQR43KV1bYVkhX6-v98wIylgbJdXQaPVBmYcYyYTKiE/edit?usp=drivesdk","Fleming CDA Charter ISATA Invoice")</f>
        <v>Fleming CDA Charter ISATA Invoice</v>
      </c>
      <c r="G34" s="44" t="s">
        <v>237</v>
      </c>
    </row>
    <row r="35" spans="1:7" ht="12.5">
      <c r="A35" s="44" t="s">
        <v>238</v>
      </c>
      <c r="B35" s="44" t="s">
        <v>239</v>
      </c>
      <c r="C35" s="44" t="s">
        <v>240</v>
      </c>
      <c r="D35" s="44" t="s">
        <v>241</v>
      </c>
      <c r="E35" s="46" t="s">
        <v>242</v>
      </c>
      <c r="F35" s="47" t="str">
        <f>HYPERLINK("https://docs.google.com/spreadsheets/d/1-uBqwFmEBgUYZkfTI1tkx5BSqE5cMWpgGqCZ9FKxSxc/edit?usp=drivesdk","Forster Filer HS - Speech ISATA Invoice")</f>
        <v>Forster Filer HS - Speech ISATA Invoice</v>
      </c>
      <c r="G35" s="44" t="s">
        <v>243</v>
      </c>
    </row>
    <row r="36" spans="1:7" ht="12.5">
      <c r="A36" s="44" t="s">
        <v>244</v>
      </c>
      <c r="B36" s="44" t="s">
        <v>245</v>
      </c>
      <c r="C36" s="44" t="s">
        <v>246</v>
      </c>
      <c r="D36" s="44" t="s">
        <v>247</v>
      </c>
      <c r="E36" s="46" t="s">
        <v>248</v>
      </c>
      <c r="F36" s="47" t="str">
        <f>HYPERLINK("https://docs.google.com/spreadsheets/d/1EFFdYBUOue2tacZSw-AI-E0OarVpztsFe3GRTJAyK4Q/edit?usp=drivesdk","Fox Twin Falls ISATA Invoice")</f>
        <v>Fox Twin Falls ISATA Invoice</v>
      </c>
      <c r="G36" s="44" t="s">
        <v>249</v>
      </c>
    </row>
    <row r="37" spans="1:7" ht="12.5">
      <c r="A37" s="44" t="s">
        <v>250</v>
      </c>
      <c r="B37" s="44" t="s">
        <v>251</v>
      </c>
      <c r="C37" s="44" t="s">
        <v>252</v>
      </c>
      <c r="D37" s="44" t="s">
        <v>253</v>
      </c>
      <c r="E37" s="46" t="s">
        <v>254</v>
      </c>
      <c r="F37" s="47" t="str">
        <f>HYPERLINK("https://docs.google.com/spreadsheets/d/1U19tOhitZ7y3Q9nNn2CBXF2P1CfBQ2aa7A2U0b1S59k/edit?usp=drivesdk","Fuller Capital HS ISATA Invoice")</f>
        <v>Fuller Capital HS ISATA Invoice</v>
      </c>
      <c r="G37" s="44" t="s">
        <v>255</v>
      </c>
    </row>
    <row r="38" spans="1:7" ht="12.5">
      <c r="A38" s="44" t="s">
        <v>256</v>
      </c>
      <c r="B38" s="44" t="s">
        <v>257</v>
      </c>
      <c r="C38" s="44" t="s">
        <v>258</v>
      </c>
      <c r="D38" s="44" t="s">
        <v>259</v>
      </c>
      <c r="E38" s="46" t="s">
        <v>260</v>
      </c>
      <c r="F38" s="47" t="str">
        <f>HYPERLINK("https://docs.google.com/spreadsheets/d/1HnvAu_Xo6vtEgsz4r5PtICxDeBkPdAIfnaI_SrqTez4/edit?usp=drivesdk","Fullmer Ririe HS ISATA Invoice")</f>
        <v>Fullmer Ririe HS ISATA Invoice</v>
      </c>
      <c r="G38" s="44" t="s">
        <v>261</v>
      </c>
    </row>
    <row r="39" spans="1:7" ht="12.5">
      <c r="A39" s="44" t="s">
        <v>262</v>
      </c>
      <c r="B39" s="44" t="s">
        <v>112</v>
      </c>
      <c r="C39" s="44" t="s">
        <v>263</v>
      </c>
      <c r="D39" s="44" t="s">
        <v>264</v>
      </c>
      <c r="E39" s="46" t="s">
        <v>265</v>
      </c>
      <c r="F39" s="47" t="str">
        <f>HYPERLINK("https://docs.google.com/spreadsheets/d/1NNeMZKnLPizLeONl0L_oOgQRM3_UQXMw5_mwPmy3-kY/edit?usp=drivesdk","Funkhauser Rocky Mountain HS ISATA Invoice")</f>
        <v>Funkhauser Rocky Mountain HS ISATA Invoice</v>
      </c>
      <c r="G39" s="44" t="s">
        <v>266</v>
      </c>
    </row>
    <row r="40" spans="1:7" ht="12.5">
      <c r="A40" s="44" t="s">
        <v>267</v>
      </c>
      <c r="B40" s="44" t="s">
        <v>268</v>
      </c>
      <c r="C40" s="44" t="s">
        <v>269</v>
      </c>
      <c r="D40" s="44" t="s">
        <v>270</v>
      </c>
      <c r="E40" s="46" t="s">
        <v>271</v>
      </c>
      <c r="F40" s="47" t="str">
        <f>HYPERLINK("https://docs.google.com/spreadsheets/d/1cWCFBcGc4oi8L-TQ1bxuKPgtlWLpuTeHptycoQdcqN4/edit?usp=drivesdk","Gardner Canyon Ridge HS ISATA Invoice")</f>
        <v>Gardner Canyon Ridge HS ISATA Invoice</v>
      </c>
      <c r="G40" s="44" t="s">
        <v>272</v>
      </c>
    </row>
    <row r="41" spans="1:7" ht="12.5">
      <c r="A41" s="44" t="s">
        <v>273</v>
      </c>
      <c r="B41" s="44" t="s">
        <v>274</v>
      </c>
      <c r="C41" s="44" t="s">
        <v>275</v>
      </c>
      <c r="D41" s="44" t="s">
        <v>276</v>
      </c>
      <c r="E41" s="46" t="s">
        <v>277</v>
      </c>
      <c r="F41" s="47" t="str">
        <f>HYPERLINK("https://docs.google.com/spreadsheets/d/1R3OD_nSkgd8xbzoFJ09_Z-pMLfAd6Fk35HhSUeJ4ktY/edit?usp=drivesdk","Goycoolea Bishop Kelly HS ISATA Invoice")</f>
        <v>Goycoolea Bishop Kelly HS ISATA Invoice</v>
      </c>
      <c r="G41" s="44" t="s">
        <v>278</v>
      </c>
    </row>
    <row r="42" spans="1:7" ht="12.5">
      <c r="A42" s="44" t="s">
        <v>279</v>
      </c>
      <c r="B42" s="44" t="s">
        <v>163</v>
      </c>
      <c r="C42" s="44" t="s">
        <v>280</v>
      </c>
      <c r="D42" s="44" t="s">
        <v>281</v>
      </c>
      <c r="E42" s="46" t="s">
        <v>282</v>
      </c>
      <c r="F42" s="47" t="str">
        <f>HYPERLINK("https://docs.google.com/spreadsheets/d/1kkBPXH6Gk3aUf5qscDqJ9g_6aH0mTgqspLOhvfLZh3Y/edit?usp=drivesdk","Gump Mountain Home ISATA Invoice")</f>
        <v>Gump Mountain Home ISATA Invoice</v>
      </c>
      <c r="G42" s="44" t="s">
        <v>283</v>
      </c>
    </row>
    <row r="43" spans="1:7" ht="12.5">
      <c r="A43" s="44" t="s">
        <v>284</v>
      </c>
      <c r="B43" s="44" t="s">
        <v>285</v>
      </c>
      <c r="C43" s="44" t="s">
        <v>286</v>
      </c>
      <c r="D43" s="44" t="s">
        <v>287</v>
      </c>
      <c r="E43" s="46" t="s">
        <v>288</v>
      </c>
      <c r="F43" s="47" t="str">
        <f>HYPERLINK("https://docs.google.com/spreadsheets/d/1ehC7gTNnFQpvMC84iTqgfCd8pzoWKObq8hx3B3D5h0c/edit?usp=drivesdk","Hardy Idaho Falls HS ISATA Invoice")</f>
        <v>Hardy Idaho Falls HS ISATA Invoice</v>
      </c>
      <c r="G43" s="44" t="s">
        <v>289</v>
      </c>
    </row>
    <row r="44" spans="1:7" ht="12.5">
      <c r="A44" s="44" t="s">
        <v>290</v>
      </c>
      <c r="B44" s="44" t="s">
        <v>291</v>
      </c>
      <c r="C44" s="44" t="s">
        <v>292</v>
      </c>
      <c r="D44" s="44" t="s">
        <v>293</v>
      </c>
      <c r="E44" s="46" t="s">
        <v>294</v>
      </c>
      <c r="F44" s="47" t="str">
        <f>HYPERLINK("https://docs.google.com/spreadsheets/d/1LkDFgWl_SzkhCax461SRFXH5F4W53oUN5m7_BAIhY3w/edit?usp=drivesdk","Hartwig Shelley HS ISATA Invoice")</f>
        <v>Hartwig Shelley HS ISATA Invoice</v>
      </c>
      <c r="G44" s="44" t="s">
        <v>295</v>
      </c>
    </row>
    <row r="45" spans="1:7" ht="12.5">
      <c r="A45" s="44" t="s">
        <v>296</v>
      </c>
      <c r="B45" s="44" t="s">
        <v>268</v>
      </c>
      <c r="C45" s="44" t="s">
        <v>297</v>
      </c>
      <c r="D45" s="44" t="s">
        <v>298</v>
      </c>
      <c r="E45" s="46" t="s">
        <v>299</v>
      </c>
      <c r="F45" s="47" t="str">
        <f>HYPERLINK("https://docs.google.com/spreadsheets/d/1_RVlpRAuN6VyqCkv52xuywk9wIpEjMMiXBBR5uiO2Z4/edit?usp=drivesdk","Hall Canyon Ridge HS ISATA Invoice")</f>
        <v>Hall Canyon Ridge HS ISATA Invoice</v>
      </c>
      <c r="G45" s="44" t="s">
        <v>300</v>
      </c>
    </row>
    <row r="46" spans="1:7" ht="12.5">
      <c r="A46" s="44" t="s">
        <v>296</v>
      </c>
      <c r="B46" s="44" t="s">
        <v>301</v>
      </c>
      <c r="C46" s="44" t="s">
        <v>302</v>
      </c>
      <c r="D46" s="44" t="s">
        <v>303</v>
      </c>
      <c r="E46" s="46" t="s">
        <v>304</v>
      </c>
      <c r="F46" s="47" t="str">
        <f>HYPERLINK("https://docs.google.com/spreadsheets/d/11Kh5rX81GYAeqGTadfILp4Ki3KGv0MvMK1XV4sUOKWc/edit?usp=drivesdk","Hall Lakeland HS ISATA Invoice")</f>
        <v>Hall Lakeland HS ISATA Invoice</v>
      </c>
      <c r="G46" s="44" t="s">
        <v>305</v>
      </c>
    </row>
    <row r="47" spans="1:7" ht="12.5">
      <c r="A47" s="44" t="s">
        <v>306</v>
      </c>
      <c r="B47" s="44" t="s">
        <v>307</v>
      </c>
      <c r="C47" s="44" t="s">
        <v>308</v>
      </c>
      <c r="D47" s="44" t="s">
        <v>309</v>
      </c>
      <c r="E47" s="46" t="s">
        <v>310</v>
      </c>
      <c r="F47" s="47" t="str">
        <f>HYPERLINK("https://docs.google.com/spreadsheets/d/1EamkGpomPrFZSZ84BO6aLEWw37RBLxC5RKoh3XCDHlU/edit?usp=drivesdk","Harrison Eagle ISATA Invoice")</f>
        <v>Harrison Eagle ISATA Invoice</v>
      </c>
      <c r="G47" s="44" t="s">
        <v>311</v>
      </c>
    </row>
    <row r="48" spans="1:7" ht="12.5">
      <c r="A48" s="44" t="s">
        <v>312</v>
      </c>
      <c r="B48" s="44" t="s">
        <v>313</v>
      </c>
      <c r="C48" s="44" t="s">
        <v>314</v>
      </c>
      <c r="D48" s="44" t="s">
        <v>315</v>
      </c>
      <c r="E48" s="46" t="s">
        <v>316</v>
      </c>
      <c r="F48" s="47" t="str">
        <f>HYPERLINK("https://docs.google.com/spreadsheets/d/1ixOvgxoiZTZmDrUX7LNQ3gPfWmWJTnx5qabINi6Fgnw/edit?usp=drivesdk","Haycock Twin Falls HS ISATA Invoice")</f>
        <v>Haycock Twin Falls HS ISATA Invoice</v>
      </c>
      <c r="G48" s="44" t="s">
        <v>317</v>
      </c>
    </row>
    <row r="49" spans="1:7" ht="12.5">
      <c r="A49" s="44" t="s">
        <v>318</v>
      </c>
      <c r="B49" s="44" t="s">
        <v>319</v>
      </c>
      <c r="C49" s="44" t="s">
        <v>320</v>
      </c>
      <c r="D49" s="44" t="s">
        <v>321</v>
      </c>
      <c r="E49" s="46" t="s">
        <v>322</v>
      </c>
      <c r="F49" s="47" t="str">
        <f>HYPERLINK("https://docs.google.com/spreadsheets/d/1F-tQwyRCjYYmqHrCQBEMAhIsznGWF9TDyoqESHRgd7E/edit?usp=drivesdk","Helm Coeur d'Alene HS ISATA Invoice")</f>
        <v>Helm Coeur d'Alene HS ISATA Invoice</v>
      </c>
      <c r="G49" s="44" t="s">
        <v>323</v>
      </c>
    </row>
    <row r="50" spans="1:7" ht="12.5">
      <c r="A50" s="44" t="s">
        <v>324</v>
      </c>
      <c r="B50" s="44" t="s">
        <v>325</v>
      </c>
      <c r="C50" s="44" t="s">
        <v>326</v>
      </c>
      <c r="D50" s="44" t="s">
        <v>327</v>
      </c>
      <c r="E50" s="46" t="s">
        <v>328</v>
      </c>
      <c r="F50" s="47" t="str">
        <f>HYPERLINK("https://docs.google.com/spreadsheets/d/1M7SS37WYXpMwFILhY8Uzk7xpOLbT_5eVeGXqaNfwNOQ/edit?usp=drivesdk","Hibbard Madison HS ISATA Invoice")</f>
        <v>Hibbard Madison HS ISATA Invoice</v>
      </c>
      <c r="G50" s="44" t="s">
        <v>329</v>
      </c>
    </row>
    <row r="51" spans="1:7" ht="12.5">
      <c r="A51" s="44" t="s">
        <v>330</v>
      </c>
      <c r="B51" s="44" t="s">
        <v>175</v>
      </c>
      <c r="C51" s="44" t="s">
        <v>331</v>
      </c>
      <c r="D51" s="44" t="s">
        <v>332</v>
      </c>
      <c r="E51" s="46" t="s">
        <v>333</v>
      </c>
      <c r="F51" s="47" t="str">
        <f>HYPERLINK("https://docs.google.com/spreadsheets/d/1ydm05ZcSBI-oxqpnc8WTeZPgnuP_07ZFqrvxXl4qupU/edit?usp=drivesdk","Hoge Blackfoot HS ISATA Invoice")</f>
        <v>Hoge Blackfoot HS ISATA Invoice</v>
      </c>
      <c r="G51" s="44" t="s">
        <v>334</v>
      </c>
    </row>
    <row r="52" spans="1:7" ht="12.5">
      <c r="A52" s="44" t="s">
        <v>335</v>
      </c>
      <c r="B52" s="44" t="s">
        <v>336</v>
      </c>
      <c r="C52" s="44" t="s">
        <v>337</v>
      </c>
      <c r="D52" s="44" t="s">
        <v>338</v>
      </c>
      <c r="E52" s="46" t="s">
        <v>339</v>
      </c>
      <c r="F52" s="47" t="str">
        <f>HYPERLINK("https://docs.google.com/spreadsheets/d/11PlPVZXpUnB0zQEwZJlRvfCuF5W8daStUS65ZqbOb28/edit?usp=drivesdk","Hubbard Skyline HS ISATA Invoice")</f>
        <v>Hubbard Skyline HS ISATA Invoice</v>
      </c>
      <c r="G52" s="44" t="s">
        <v>340</v>
      </c>
    </row>
    <row r="53" spans="1:7" ht="12.5">
      <c r="A53" s="44" t="s">
        <v>341</v>
      </c>
      <c r="B53" s="44" t="s">
        <v>342</v>
      </c>
      <c r="C53" s="44" t="s">
        <v>343</v>
      </c>
      <c r="D53" s="44" t="s">
        <v>344</v>
      </c>
      <c r="E53" s="46" t="s">
        <v>345</v>
      </c>
      <c r="F53" s="47" t="str">
        <f>HYPERLINK("https://docs.google.com/spreadsheets/d/17cuQU-wft8SlVNh7h7eJvJ6eAf28ELHRCSC72ynQpH4/edit?usp=drivesdk","Hunter Sandpoint HS ISATA Invoice")</f>
        <v>Hunter Sandpoint HS ISATA Invoice</v>
      </c>
      <c r="G53" s="44" t="s">
        <v>346</v>
      </c>
    </row>
    <row r="54" spans="1:7" ht="12.5">
      <c r="A54" s="44" t="s">
        <v>347</v>
      </c>
      <c r="B54" s="44" t="s">
        <v>268</v>
      </c>
      <c r="C54" s="44" t="s">
        <v>348</v>
      </c>
      <c r="D54" s="44" t="s">
        <v>349</v>
      </c>
      <c r="E54" s="46" t="s">
        <v>350</v>
      </c>
      <c r="F54" s="47" t="str">
        <f>HYPERLINK("https://docs.google.com/spreadsheets/d/1MT9nnKoDWhMDcLEARBQ6euHdOtlCaCf9MLbEJLbTTYM/edit?usp=drivesdk","Isaccs Canyon Ridge HS ISATA Invoice")</f>
        <v>Isaccs Canyon Ridge HS ISATA Invoice</v>
      </c>
      <c r="G54" s="44" t="s">
        <v>351</v>
      </c>
    </row>
    <row r="55" spans="1:7" ht="12.5">
      <c r="B55" s="44" t="s">
        <v>352</v>
      </c>
      <c r="D55" s="44" t="s">
        <v>353</v>
      </c>
      <c r="E55" s="46" t="s">
        <v>354</v>
      </c>
      <c r="F55" s="47" t="str">
        <f>HYPERLINK("https://docs.google.com/spreadsheets/d/1aAB6IEUlsdE4DptatEYVxvBa5IfGz5_f243T3q3FHH8/edit?usp=drivesdk"," SugarSalem ISATA Invoice")</f>
        <v xml:space="preserve"> SugarSalem ISATA Invoice</v>
      </c>
      <c r="G55" s="44" t="s">
        <v>355</v>
      </c>
    </row>
    <row r="56" spans="1:7" ht="12.5">
      <c r="A56" s="44" t="s">
        <v>356</v>
      </c>
      <c r="B56" s="44" t="s">
        <v>157</v>
      </c>
      <c r="C56" s="44" t="s">
        <v>357</v>
      </c>
      <c r="D56" s="44" t="s">
        <v>358</v>
      </c>
      <c r="E56" s="46" t="s">
        <v>359</v>
      </c>
      <c r="F56" s="47" t="str">
        <f>HYPERLINK("https://docs.google.com/spreadsheets/d/1jmg92YQTQDH2ySAa2MseqaMZFTcUcwebfT1NIErMzNU/edit?usp=drivesdk","Jeppson Eagle HS ISATA Invoice")</f>
        <v>Jeppson Eagle HS ISATA Invoice</v>
      </c>
      <c r="G56" s="44" t="s">
        <v>360</v>
      </c>
    </row>
    <row r="57" spans="1:7" ht="12.5">
      <c r="A57" s="44" t="s">
        <v>361</v>
      </c>
      <c r="B57" s="44" t="s">
        <v>362</v>
      </c>
      <c r="C57" s="44" t="s">
        <v>363</v>
      </c>
      <c r="D57" s="44" t="s">
        <v>364</v>
      </c>
      <c r="E57" s="46" t="s">
        <v>365</v>
      </c>
      <c r="F57" s="47" t="str">
        <f>HYPERLINK("https://docs.google.com/spreadsheets/d/1l5GDKoiABFHwDgasBjPmwBVhqmdAX0egkwv7Jl6psiQ/edit?usp=drivesdk","Jones Soda Springs HS ISATA Invoice")</f>
        <v>Jones Soda Springs HS ISATA Invoice</v>
      </c>
      <c r="G57" s="44" t="s">
        <v>366</v>
      </c>
    </row>
    <row r="58" spans="1:7" ht="12.5">
      <c r="A58" s="44" t="s">
        <v>367</v>
      </c>
      <c r="B58" s="44" t="s">
        <v>139</v>
      </c>
      <c r="C58" s="44" t="s">
        <v>368</v>
      </c>
      <c r="D58" s="44" t="s">
        <v>369</v>
      </c>
      <c r="E58" s="46" t="s">
        <v>370</v>
      </c>
      <c r="F58" s="47" t="str">
        <f>HYPERLINK("https://docs.google.com/spreadsheets/d/1uRm-3EQJ8We7u1cliFNsr4k18GwIGC3MpHQ-aZLrMjo/edit?usp=drivesdk","Edwards Jerome HS ISATA Invoice")</f>
        <v>Edwards Jerome HS ISATA Invoice</v>
      </c>
      <c r="G58" s="44" t="s">
        <v>371</v>
      </c>
    </row>
    <row r="59" spans="1:7" ht="12.5">
      <c r="A59" s="44" t="s">
        <v>372</v>
      </c>
      <c r="B59" s="44" t="s">
        <v>373</v>
      </c>
      <c r="C59" s="44" t="s">
        <v>374</v>
      </c>
      <c r="D59" s="44" t="s">
        <v>375</v>
      </c>
      <c r="E59" s="46" t="s">
        <v>376</v>
      </c>
      <c r="F59" s="47" t="str">
        <f>HYPERLINK("https://docs.google.com/spreadsheets/d/1pSkH2S__a9cXOlQiFk1ozPRoQMkHfPY5czYW-5dww5Y/edit?usp=drivesdk","King Timberline HS ISATA Invoice")</f>
        <v>King Timberline HS ISATA Invoice</v>
      </c>
      <c r="G59" s="44" t="s">
        <v>377</v>
      </c>
    </row>
    <row r="60" spans="1:7" ht="12.5">
      <c r="A60" s="44" t="s">
        <v>378</v>
      </c>
      <c r="B60" s="44" t="s">
        <v>379</v>
      </c>
      <c r="C60" s="44" t="s">
        <v>380</v>
      </c>
      <c r="D60" s="44" t="s">
        <v>381</v>
      </c>
      <c r="E60" s="46" t="s">
        <v>382</v>
      </c>
      <c r="F60" s="47" t="str">
        <f>HYPERLINK("https://docs.google.com/spreadsheets/d/18-eQMYaS4GEx8qN5aWmSyzR4bW6r-icYV2qQ9PkEK7k/edit?usp=drivesdk","Kirkland Moscow HS ISATA Invoice")</f>
        <v>Kirkland Moscow HS ISATA Invoice</v>
      </c>
      <c r="G60" s="44" t="s">
        <v>383</v>
      </c>
    </row>
    <row r="61" spans="1:7" ht="12.5">
      <c r="A61" s="44" t="s">
        <v>384</v>
      </c>
      <c r="B61" s="44" t="s">
        <v>301</v>
      </c>
      <c r="C61" s="44" t="s">
        <v>385</v>
      </c>
      <c r="D61" s="44" t="s">
        <v>386</v>
      </c>
      <c r="E61" s="46" t="s">
        <v>387</v>
      </c>
      <c r="F61" s="47" t="str">
        <f>HYPERLINK("https://docs.google.com/spreadsheets/d/1e61-4QYa8swefBqM-jUodzUJAZSKgS5PjFpOKYLefN8/edit?usp=drivesdk","Knoll Lakeland HS ISATA Invoice")</f>
        <v>Knoll Lakeland HS ISATA Invoice</v>
      </c>
      <c r="G61" s="44" t="s">
        <v>388</v>
      </c>
    </row>
    <row r="62" spans="1:7" ht="12.5">
      <c r="A62" s="44" t="s">
        <v>389</v>
      </c>
      <c r="B62" s="44" t="s">
        <v>319</v>
      </c>
      <c r="C62" s="44" t="s">
        <v>390</v>
      </c>
      <c r="D62" s="44" t="s">
        <v>391</v>
      </c>
      <c r="E62" s="46" t="s">
        <v>392</v>
      </c>
      <c r="F62" s="47" t="str">
        <f>HYPERLINK("https://docs.google.com/spreadsheets/d/1y3qfUIAIdNDwqavxvVyOuJN_lpZIZhSM3jZBF_m-Dn4/edit?usp=drivesdk","Kuhns Coeur d'Alene HS ISATA Invoice")</f>
        <v>Kuhns Coeur d'Alene HS ISATA Invoice</v>
      </c>
      <c r="G62" s="44" t="s">
        <v>393</v>
      </c>
    </row>
    <row r="63" spans="1:7" ht="12.5">
      <c r="A63" s="44" t="s">
        <v>394</v>
      </c>
      <c r="B63" s="44" t="s">
        <v>83</v>
      </c>
      <c r="C63" s="44" t="s">
        <v>395</v>
      </c>
      <c r="D63" s="44" t="s">
        <v>396</v>
      </c>
      <c r="E63" s="46" t="s">
        <v>397</v>
      </c>
      <c r="F63" s="47" t="str">
        <f>HYPERLINK("https://docs.google.com/spreadsheets/d/1fpLpuwGAnPzGOGbu1C_Cn292u_mmJl7XLyR9mJUx-pc/edit?usp=drivesdk","Loveland Nampa ISATA Invoice")</f>
        <v>Loveland Nampa ISATA Invoice</v>
      </c>
      <c r="G63" s="44" t="s">
        <v>398</v>
      </c>
    </row>
    <row r="64" spans="1:7" ht="12.5">
      <c r="A64" s="44" t="s">
        <v>399</v>
      </c>
      <c r="B64" s="44" t="s">
        <v>400</v>
      </c>
      <c r="C64" s="44" t="s">
        <v>401</v>
      </c>
      <c r="D64" s="44" t="s">
        <v>402</v>
      </c>
      <c r="E64" s="46" t="s">
        <v>403</v>
      </c>
      <c r="F64" s="47" t="str">
        <f>HYPERLINK("https://docs.google.com/spreadsheets/d/1csdF2jcb8jblNbC8iSgb-1E3Dnisd0Rmf50RgGI4KUA/edit?usp=drivesdk","Linch Marsh Valley HS ISATA Invoice")</f>
        <v>Linch Marsh Valley HS ISATA Invoice</v>
      </c>
      <c r="G64" s="44" t="s">
        <v>404</v>
      </c>
    </row>
    <row r="65" spans="1:7" ht="12.5">
      <c r="A65" s="44" t="s">
        <v>405</v>
      </c>
      <c r="B65" s="44" t="s">
        <v>406</v>
      </c>
      <c r="C65" s="44" t="s">
        <v>407</v>
      </c>
      <c r="D65" s="44" t="s">
        <v>408</v>
      </c>
      <c r="E65" s="46" t="s">
        <v>409</v>
      </c>
      <c r="F65" s="47" t="str">
        <f>HYPERLINK("https://docs.google.com/spreadsheets/d/1rPLw5q5PT8aAzfInMmA4OzHXdjbhE9KkUH9p9-sDF80/edit?usp=drivesdk","Linville McCall ISATA Invoice")</f>
        <v>Linville McCall ISATA Invoice</v>
      </c>
      <c r="G65" s="44" t="s">
        <v>410</v>
      </c>
    </row>
    <row r="66" spans="1:7" ht="12.5">
      <c r="A66" s="44" t="s">
        <v>411</v>
      </c>
      <c r="B66" s="44" t="s">
        <v>187</v>
      </c>
      <c r="C66" s="44" t="s">
        <v>412</v>
      </c>
      <c r="D66" s="44" t="s">
        <v>413</v>
      </c>
      <c r="E66" s="46" t="s">
        <v>414</v>
      </c>
      <c r="F66" s="47" t="str">
        <f>HYPERLINK("https://docs.google.com/spreadsheets/d/1eR_JSvHZSqGQlVyCGERMZVTGf6sRSgq09ixTJNgupkU/edit?usp=drivesdk","Lusk Pocatello HS ISATA Invoice")</f>
        <v>Lusk Pocatello HS ISATA Invoice</v>
      </c>
      <c r="G66" s="44" t="s">
        <v>415</v>
      </c>
    </row>
    <row r="67" spans="1:7" ht="12.5">
      <c r="A67" s="44" t="s">
        <v>416</v>
      </c>
      <c r="B67" s="44" t="s">
        <v>285</v>
      </c>
      <c r="C67" s="44" t="s">
        <v>417</v>
      </c>
      <c r="D67" s="44" t="s">
        <v>418</v>
      </c>
      <c r="E67" s="46" t="s">
        <v>419</v>
      </c>
      <c r="F67" s="47" t="str">
        <f>HYPERLINK("https://docs.google.com/spreadsheets/d/1pGPJFauG9f7o77nyDFKai2KVl4I5DkCyqfjY9FUdoJo/edit?usp=drivesdk","Malloy Idaho Falls HS ISATA Invoice")</f>
        <v>Malloy Idaho Falls HS ISATA Invoice</v>
      </c>
      <c r="G67" s="44" t="s">
        <v>420</v>
      </c>
    </row>
    <row r="68" spans="1:7" ht="12.5">
      <c r="A68" s="44" t="s">
        <v>421</v>
      </c>
      <c r="B68" s="44" t="s">
        <v>422</v>
      </c>
      <c r="C68" s="44" t="s">
        <v>423</v>
      </c>
      <c r="D68" s="44" t="s">
        <v>424</v>
      </c>
      <c r="E68" s="46" t="s">
        <v>425</v>
      </c>
      <c r="F68" s="47" t="str">
        <f>HYPERLINK("https://docs.google.com/spreadsheets/d/1G8XAdPGKErgOX4_BEFFfvmGrobllbyx8dj4rlyBDNpc/edit?usp=drivesdk","Mauney Renaissance HS ISATA Invoice")</f>
        <v>Mauney Renaissance HS ISATA Invoice</v>
      </c>
      <c r="G68" s="44" t="s">
        <v>426</v>
      </c>
    </row>
    <row r="69" spans="1:7" ht="12.5">
      <c r="A69" s="44" t="s">
        <v>427</v>
      </c>
      <c r="B69" s="44" t="s">
        <v>428</v>
      </c>
      <c r="C69" s="44" t="s">
        <v>429</v>
      </c>
      <c r="D69" s="44" t="s">
        <v>430</v>
      </c>
      <c r="E69" s="46" t="s">
        <v>431</v>
      </c>
      <c r="F69" s="47" t="str">
        <f>HYPERLINK("https://docs.google.com/spreadsheets/d/15RTlz-s3XQdYd3x6MhkeXpMENm8t7fkQxfcyNgHpdpg/edit?usp=drivesdk","McBride Snake River ISATA Invoice")</f>
        <v>McBride Snake River ISATA Invoice</v>
      </c>
      <c r="G69" s="44" t="s">
        <v>432</v>
      </c>
    </row>
    <row r="70" spans="1:7" ht="12.5">
      <c r="A70" s="44" t="s">
        <v>433</v>
      </c>
      <c r="B70" s="44" t="s">
        <v>434</v>
      </c>
      <c r="C70" s="44" t="s">
        <v>435</v>
      </c>
      <c r="D70" s="44" t="s">
        <v>436</v>
      </c>
      <c r="E70" s="46" t="s">
        <v>437</v>
      </c>
      <c r="F70" s="47" t="str">
        <f>HYPERLINK("https://docs.google.com/spreadsheets/d/1YOIY8X8FeiSb9izvmzOkCsDWxIDJ6YpmrBN5WUm6rWI/edit?usp=drivesdk","McCracken HIllcrest ISATA Invoice")</f>
        <v>McCracken HIllcrest ISATA Invoice</v>
      </c>
      <c r="G70" s="44" t="s">
        <v>438</v>
      </c>
    </row>
    <row r="71" spans="1:7" ht="12.5">
      <c r="A71" s="44" t="s">
        <v>439</v>
      </c>
      <c r="B71" s="44" t="s">
        <v>95</v>
      </c>
      <c r="C71" s="44" t="s">
        <v>440</v>
      </c>
      <c r="D71" s="44" t="s">
        <v>441</v>
      </c>
      <c r="E71" s="46" t="s">
        <v>442</v>
      </c>
      <c r="F71" s="47" t="str">
        <f>HYPERLINK("https://docs.google.com/spreadsheets/d/1UpFygN5fJA9h1Eb_urThCrpQivSxei_F8V4ghH7DBnA/edit?usp=drivesdk","McKinney Meridian HS ISATA Invoice")</f>
        <v>McKinney Meridian HS ISATA Invoice</v>
      </c>
      <c r="G71" s="44" t="s">
        <v>443</v>
      </c>
    </row>
    <row r="72" spans="1:7" ht="12.5">
      <c r="A72" s="44" t="s">
        <v>444</v>
      </c>
      <c r="B72" s="44" t="s">
        <v>187</v>
      </c>
      <c r="C72" s="44" t="s">
        <v>445</v>
      </c>
      <c r="D72" s="44" t="s">
        <v>446</v>
      </c>
      <c r="E72" s="46" t="s">
        <v>447</v>
      </c>
      <c r="F72" s="47" t="str">
        <f>HYPERLINK("https://docs.google.com/spreadsheets/d/18G9t9tEb5c0iJy6lx5rMDZNPkIFVJds9Ql4Xm48TzLc/edit?usp=drivesdk","Misner Pocatello HS ISATA Invoice")</f>
        <v>Misner Pocatello HS ISATA Invoice</v>
      </c>
      <c r="G72" s="44" t="s">
        <v>448</v>
      </c>
    </row>
    <row r="73" spans="1:7" ht="12.5">
      <c r="A73" s="44" t="s">
        <v>449</v>
      </c>
      <c r="B73" s="44" t="s">
        <v>450</v>
      </c>
      <c r="C73" s="44" t="s">
        <v>451</v>
      </c>
      <c r="D73" s="44" t="s">
        <v>452</v>
      </c>
      <c r="E73" s="46" t="s">
        <v>453</v>
      </c>
      <c r="F73" s="47" t="str">
        <f>HYPERLINK("https://docs.google.com/spreadsheets/d/15htMihcXVlWoTHSwAzu1Bu6-xk9xPLnSiaeDPuZQwBw/edit?usp=drivesdk","Montreuil Centennial HS ISATA Invoice")</f>
        <v>Montreuil Centennial HS ISATA Invoice</v>
      </c>
      <c r="G73" s="44" t="s">
        <v>454</v>
      </c>
    </row>
    <row r="74" spans="1:7" ht="12.5">
      <c r="A74" s="44" t="s">
        <v>455</v>
      </c>
      <c r="B74" s="44" t="s">
        <v>123</v>
      </c>
      <c r="C74" s="44" t="s">
        <v>456</v>
      </c>
      <c r="D74" s="44" t="s">
        <v>457</v>
      </c>
      <c r="E74" s="46" t="s">
        <v>458</v>
      </c>
      <c r="F74" s="47" t="str">
        <f>HYPERLINK("https://docs.google.com/spreadsheets/d/18wARegDEr2wkupd8Wtx4QKF_7F7LhInAQEAWYzZoatY/edit?usp=drivesdk","Morris Caldwell HS ISATA Invoice")</f>
        <v>Morris Caldwell HS ISATA Invoice</v>
      </c>
      <c r="G74" s="44" t="s">
        <v>459</v>
      </c>
    </row>
    <row r="75" spans="1:7" ht="12.5">
      <c r="A75" s="44" t="s">
        <v>460</v>
      </c>
      <c r="B75" s="44" t="s">
        <v>169</v>
      </c>
      <c r="C75" s="44" t="s">
        <v>461</v>
      </c>
      <c r="D75" s="44" t="s">
        <v>462</v>
      </c>
      <c r="E75" s="46" t="s">
        <v>463</v>
      </c>
      <c r="F75" s="47" t="str">
        <f>HYPERLINK("https://docs.google.com/spreadsheets/d/1BwTi8k0uBTvApDHTTWxFwDrcHJi6x_fPZaXEKUZtATU/edit?usp=drivesdk","Nichols Bonneville HS ISATA Invoice")</f>
        <v>Nichols Bonneville HS ISATA Invoice</v>
      </c>
      <c r="G75" s="44" t="s">
        <v>464</v>
      </c>
    </row>
    <row r="76" spans="1:7" ht="12.5">
      <c r="A76" s="44" t="s">
        <v>465</v>
      </c>
      <c r="B76" s="44" t="s">
        <v>466</v>
      </c>
      <c r="C76" s="44" t="s">
        <v>467</v>
      </c>
      <c r="D76" s="44" t="s">
        <v>468</v>
      </c>
      <c r="E76" s="46" t="s">
        <v>469</v>
      </c>
      <c r="F76" s="47" t="str">
        <f>HYPERLINK("https://docs.google.com/spreadsheets/d/1rpEVAzbg7dwxv-tb36qDZ7d456G_DaU9cMZhBCg9L44/edit?usp=drivesdk","Nordstrom Shoshone HS ISATA Invoice")</f>
        <v>Nordstrom Shoshone HS ISATA Invoice</v>
      </c>
      <c r="G76" s="44" t="s">
        <v>470</v>
      </c>
    </row>
    <row r="77" spans="1:7" ht="12.5">
      <c r="A77" s="44" t="s">
        <v>465</v>
      </c>
      <c r="B77" s="44" t="s">
        <v>471</v>
      </c>
      <c r="C77" s="44" t="s">
        <v>472</v>
      </c>
      <c r="D77" s="44" t="s">
        <v>473</v>
      </c>
      <c r="E77" s="46" t="s">
        <v>474</v>
      </c>
      <c r="F77" s="47" t="str">
        <f>HYPERLINK("https://docs.google.com/spreadsheets/d/1F78SNhkUaVTvhOvua7_CnQL3SagKhQAcHRkv_fS5y14/edit?usp=drivesdk","Nordstrom Wood River HS ISATA Invoice")</f>
        <v>Nordstrom Wood River HS ISATA Invoice</v>
      </c>
      <c r="G77" s="44" t="s">
        <v>475</v>
      </c>
    </row>
    <row r="78" spans="1:7" ht="12.5">
      <c r="A78" s="44" t="s">
        <v>476</v>
      </c>
      <c r="B78" s="44" t="s">
        <v>477</v>
      </c>
      <c r="C78" s="44" t="s">
        <v>478</v>
      </c>
      <c r="D78" s="44" t="s">
        <v>479</v>
      </c>
      <c r="E78" s="46" t="s">
        <v>480</v>
      </c>
      <c r="F78" s="47" t="str">
        <f>HYPERLINK("https://docs.google.com/spreadsheets/d/1vW9Ke4KFiyZ7pKSThyvjA2cBYPsFZWI8zpbLcA_krGU/edit?usp=drivesdk","Page Mountain Home HS ISATA Invoice")</f>
        <v>Page Mountain Home HS ISATA Invoice</v>
      </c>
      <c r="G78" s="44" t="s">
        <v>481</v>
      </c>
    </row>
    <row r="79" spans="1:7" ht="12.5">
      <c r="A79" s="44" t="s">
        <v>482</v>
      </c>
      <c r="B79" s="44" t="s">
        <v>483</v>
      </c>
      <c r="C79" s="44" t="s">
        <v>484</v>
      </c>
      <c r="D79" s="44" t="s">
        <v>485</v>
      </c>
      <c r="E79" s="46" t="s">
        <v>486</v>
      </c>
      <c r="F79" s="47" t="str">
        <f>HYPERLINK("https://docs.google.com/spreadsheets/d/1Mqo01FzbvZRhi7vrHE2qee1C_l-nTkN76Kg2tHe0eKw/edit?usp=drivesdk","Pakutka Ridgevue ISATA Invoice")</f>
        <v>Pakutka Ridgevue ISATA Invoice</v>
      </c>
      <c r="G79" s="44" t="s">
        <v>487</v>
      </c>
    </row>
    <row r="80" spans="1:7" ht="12.5">
      <c r="A80" s="44" t="s">
        <v>488</v>
      </c>
      <c r="B80" s="44" t="s">
        <v>175</v>
      </c>
      <c r="C80" s="44" t="s">
        <v>489</v>
      </c>
      <c r="D80" s="44" t="s">
        <v>490</v>
      </c>
      <c r="E80" s="46" t="s">
        <v>491</v>
      </c>
      <c r="F80" s="47" t="str">
        <f>HYPERLINK("https://docs.google.com/spreadsheets/d/1QxQs_7NDIWNXDokz3EU7kpew0cOcRhGnI2RW1scbLgw/edit?usp=drivesdk","Purin Blackfoot HS ISATA Invoice")</f>
        <v>Purin Blackfoot HS ISATA Invoice</v>
      </c>
      <c r="G80" s="44" t="s">
        <v>492</v>
      </c>
    </row>
    <row r="81" spans="1:7" ht="12.5">
      <c r="A81" s="44" t="s">
        <v>493</v>
      </c>
      <c r="B81" s="44" t="s">
        <v>494</v>
      </c>
      <c r="C81" s="44" t="s">
        <v>495</v>
      </c>
      <c r="D81" s="44" t="s">
        <v>496</v>
      </c>
      <c r="E81" s="46" t="s">
        <v>497</v>
      </c>
      <c r="F81" s="47" t="str">
        <f>HYPERLINK("https://docs.google.com/spreadsheets/d/1XFPdZTb4oUWn5ml-kq6shj2uoEFtfg0M2vBbMQ8lcWQ/edit?usp=drivesdk","Perry Kuna HS ISATA Invoice")</f>
        <v>Perry Kuna HS ISATA Invoice</v>
      </c>
      <c r="G81" s="44" t="s">
        <v>498</v>
      </c>
    </row>
    <row r="82" spans="1:7" ht="12.5">
      <c r="A82" s="44" t="s">
        <v>499</v>
      </c>
      <c r="B82" s="44" t="s">
        <v>428</v>
      </c>
      <c r="C82" s="44" t="s">
        <v>500</v>
      </c>
      <c r="D82" s="44" t="s">
        <v>501</v>
      </c>
      <c r="E82" s="46" t="s">
        <v>502</v>
      </c>
      <c r="F82" s="47" t="str">
        <f>HYPERLINK("https://docs.google.com/spreadsheets/d/1J44QOkjqAsf3A8Z3f50ucouZiAR-x32bE39XojB2mmA/edit?usp=drivesdk","Reid Snake River ISATA Invoice")</f>
        <v>Reid Snake River ISATA Invoice</v>
      </c>
      <c r="G82" s="44" t="s">
        <v>503</v>
      </c>
    </row>
    <row r="83" spans="1:7" ht="12.5">
      <c r="A83" s="44" t="s">
        <v>504</v>
      </c>
      <c r="B83" s="44" t="s">
        <v>139</v>
      </c>
      <c r="C83" s="44" t="s">
        <v>505</v>
      </c>
      <c r="D83" s="44" t="s">
        <v>506</v>
      </c>
      <c r="E83" s="46" t="s">
        <v>507</v>
      </c>
      <c r="F83" s="47" t="str">
        <f>HYPERLINK("https://docs.google.com/spreadsheets/d/1NLl005VyO9V8A__CZJKWxb6CHG4gbJhrm-tbPHIzXHY/edit?usp=drivesdk","Rexroat Jerome HS ISATA Invoice")</f>
        <v>Rexroat Jerome HS ISATA Invoice</v>
      </c>
      <c r="G83" s="44" t="s">
        <v>508</v>
      </c>
    </row>
    <row r="84" spans="1:7" ht="12.5">
      <c r="A84" s="44" t="s">
        <v>509</v>
      </c>
      <c r="B84" s="44" t="s">
        <v>510</v>
      </c>
      <c r="C84" s="44" t="s">
        <v>511</v>
      </c>
      <c r="D84" s="44" t="s">
        <v>512</v>
      </c>
      <c r="E84" s="46" t="s">
        <v>513</v>
      </c>
      <c r="F84" s="47" t="str">
        <f>HYPERLINK("https://docs.google.com/spreadsheets/d/1AUvNVt3NTpwZli_uYvMlE0I2uRcR1ntrqJwo5Zqt5jk/edit?usp=drivesdk","Rippy Kuna ISATA Invoice")</f>
        <v>Rippy Kuna ISATA Invoice</v>
      </c>
      <c r="G84" s="44" t="s">
        <v>514</v>
      </c>
    </row>
    <row r="85" spans="1:7" ht="12.5">
      <c r="A85" s="44" t="s">
        <v>515</v>
      </c>
      <c r="B85" s="44" t="s">
        <v>516</v>
      </c>
      <c r="C85" s="44" t="s">
        <v>517</v>
      </c>
      <c r="D85" s="44" t="s">
        <v>518</v>
      </c>
      <c r="E85" s="46" t="s">
        <v>519</v>
      </c>
      <c r="F85" s="47" t="str">
        <f>HYPERLINK("https://docs.google.com/spreadsheets/d/16NTczN_Z9-kGC8UaIcWLwWkl8SZPq7XhikYIZ13t6bk/edit?usp=drivesdk","Roberts Kellogg HS ISATA Invoice")</f>
        <v>Roberts Kellogg HS ISATA Invoice</v>
      </c>
      <c r="G85" s="44" t="s">
        <v>520</v>
      </c>
    </row>
    <row r="86" spans="1:7" ht="12.5">
      <c r="A86" s="44" t="s">
        <v>521</v>
      </c>
      <c r="B86" s="44" t="s">
        <v>522</v>
      </c>
      <c r="C86" s="44" t="s">
        <v>523</v>
      </c>
      <c r="D86" s="44" t="s">
        <v>524</v>
      </c>
      <c r="E86" s="46" t="s">
        <v>525</v>
      </c>
      <c r="F86" s="47" t="str">
        <f>HYPERLINK("https://docs.google.com/spreadsheets/d/1fe_U0et5vFTTSmSIsOoo6dQG4N_6mAN7lHH0knOZWxE/edit?usp=drivesdk","Robinson Sugar Salem HS ISATA Invoice")</f>
        <v>Robinson Sugar Salem HS ISATA Invoice</v>
      </c>
      <c r="G86" s="44" t="s">
        <v>526</v>
      </c>
    </row>
    <row r="87" spans="1:7" ht="12.5">
      <c r="A87" s="44" t="s">
        <v>527</v>
      </c>
      <c r="B87" s="44" t="s">
        <v>101</v>
      </c>
      <c r="C87" s="44" t="s">
        <v>528</v>
      </c>
      <c r="D87" s="44" t="s">
        <v>529</v>
      </c>
      <c r="E87" s="46" t="s">
        <v>530</v>
      </c>
      <c r="F87" s="47" t="str">
        <f>HYPERLINK("https://docs.google.com/spreadsheets/d/1uzyDQWkDibQFol_tk3ZHQ4ClKc8lw55YNJtUiOn6e6U/edit?usp=drivesdk","Rodriguez Century HS ISATA Invoice")</f>
        <v>Rodriguez Century HS ISATA Invoice</v>
      </c>
      <c r="G87" s="44" t="s">
        <v>531</v>
      </c>
    </row>
    <row r="88" spans="1:7" ht="12.5">
      <c r="A88" s="44" t="s">
        <v>532</v>
      </c>
      <c r="B88" s="44" t="s">
        <v>533</v>
      </c>
      <c r="C88" s="44" t="s">
        <v>534</v>
      </c>
      <c r="D88" s="44" t="s">
        <v>535</v>
      </c>
      <c r="E88" s="46" t="s">
        <v>536</v>
      </c>
      <c r="F88" s="47" t="str">
        <f>HYPERLINK("https://docs.google.com/spreadsheets/d/1qxlT0qmwS7Pkl3DuwAye_iEF1COuflVZQfDPiWj9qHY/edit?usp=drivesdk","Schilling Timberlake HS ISATA Invoice")</f>
        <v>Schilling Timberlake HS ISATA Invoice</v>
      </c>
      <c r="G88" s="44" t="s">
        <v>537</v>
      </c>
    </row>
    <row r="89" spans="1:7" ht="12.5">
      <c r="A89" s="44" t="s">
        <v>538</v>
      </c>
      <c r="B89" s="44" t="s">
        <v>539</v>
      </c>
      <c r="C89" s="44" t="s">
        <v>540</v>
      </c>
      <c r="D89" s="44" t="s">
        <v>541</v>
      </c>
      <c r="E89" s="46" t="s">
        <v>542</v>
      </c>
      <c r="F89" s="47" t="str">
        <f>HYPERLINK("https://docs.google.com/spreadsheets/d/1TWlVmguhWhyHafC1V5J5v8i9-H_yIzcAMGYTy1NcShM/edit?usp=drivesdk","Schindler Teton HS ISATA Invoice")</f>
        <v>Schindler Teton HS ISATA Invoice</v>
      </c>
      <c r="G89" s="44" t="s">
        <v>543</v>
      </c>
    </row>
    <row r="90" spans="1:7" ht="12.5">
      <c r="A90" s="44" t="s">
        <v>544</v>
      </c>
      <c r="B90" s="44" t="s">
        <v>545</v>
      </c>
      <c r="C90" s="44" t="s">
        <v>546</v>
      </c>
      <c r="D90" s="44" t="s">
        <v>547</v>
      </c>
      <c r="E90" s="46" t="s">
        <v>548</v>
      </c>
      <c r="F90" s="47" t="str">
        <f>HYPERLINK("https://docs.google.com/spreadsheets/d/1PXf9DkInNUfz8oqDrSvPNB1nkDIQha51mvNkPSm5nek/edit?usp=drivesdk","Schulz Boise HS/ Capital HS ISATA Invoice")</f>
        <v>Schulz Boise HS/ Capital HS ISATA Invoice</v>
      </c>
      <c r="G90" s="44" t="s">
        <v>549</v>
      </c>
    </row>
    <row r="91" spans="1:7" ht="12.5">
      <c r="A91" s="44" t="s">
        <v>550</v>
      </c>
      <c r="B91" s="44" t="s">
        <v>551</v>
      </c>
      <c r="C91" s="44" t="s">
        <v>552</v>
      </c>
      <c r="D91" s="44" t="s">
        <v>553</v>
      </c>
      <c r="E91" s="46" t="s">
        <v>554</v>
      </c>
      <c r="F91" s="47" t="str">
        <f>HYPERLINK("https://docs.google.com/spreadsheets/d/1aYKovJbAltzdrAQlZIK6K3HWT_i3yFXp6antXdmhRpk/edit?usp=drivesdk","Seaton Lake City HS ISATA Invoice")</f>
        <v>Seaton Lake City HS ISATA Invoice</v>
      </c>
      <c r="G91" s="44" t="s">
        <v>555</v>
      </c>
    </row>
    <row r="92" spans="1:7" ht="12.5">
      <c r="A92" s="44" t="s">
        <v>556</v>
      </c>
      <c r="B92" s="44" t="s">
        <v>151</v>
      </c>
      <c r="C92" s="44" t="s">
        <v>557</v>
      </c>
      <c r="D92" s="44" t="s">
        <v>558</v>
      </c>
      <c r="E92" s="46" t="s">
        <v>559</v>
      </c>
      <c r="F92" s="47" t="str">
        <f>HYPERLINK("https://docs.google.com/spreadsheets/d/1VG7qpgEK5TS_wgAidQYex7hYivHuyQ6eBpZI3hgS66o/edit?usp=drivesdk","Shelman Thunder Ridge HS ISATA Invoice")</f>
        <v>Shelman Thunder Ridge HS ISATA Invoice</v>
      </c>
      <c r="G92" s="44" t="s">
        <v>560</v>
      </c>
    </row>
    <row r="93" spans="1:7" ht="12.5">
      <c r="A93" s="44" t="s">
        <v>561</v>
      </c>
      <c r="B93" s="44" t="s">
        <v>562</v>
      </c>
      <c r="C93" s="44" t="s">
        <v>563</v>
      </c>
      <c r="D93" s="44" t="s">
        <v>564</v>
      </c>
      <c r="E93" s="46" t="s">
        <v>565</v>
      </c>
      <c r="F93" s="47" t="str">
        <f>HYPERLINK("https://docs.google.com/spreadsheets/d/1-jdQeuAeD309a1vP1wQJ-ZsNuH5Yc830h2dOf5qDahk/edit?usp=drivesdk","Smith Highland HS ISATA Invoice")</f>
        <v>Smith Highland HS ISATA Invoice</v>
      </c>
      <c r="G93" s="44" t="s">
        <v>566</v>
      </c>
    </row>
    <row r="94" spans="1:7" ht="12.5">
      <c r="A94" s="44" t="s">
        <v>561</v>
      </c>
      <c r="B94" s="44" t="s">
        <v>373</v>
      </c>
      <c r="C94" s="44" t="s">
        <v>567</v>
      </c>
      <c r="D94" s="44" t="s">
        <v>568</v>
      </c>
      <c r="E94" s="46" t="s">
        <v>569</v>
      </c>
      <c r="F94" s="47" t="str">
        <f>HYPERLINK("https://docs.google.com/spreadsheets/d/1IF_Ilr8JEhLwyWE7AKeHMF0WpBgOAM0TY5KmQD3XH04/edit?usp=drivesdk","Smith Timberline HS ISATA Invoice")</f>
        <v>Smith Timberline HS ISATA Invoice</v>
      </c>
      <c r="G94" s="44" t="s">
        <v>570</v>
      </c>
    </row>
    <row r="95" spans="1:7" ht="12.5">
      <c r="A95" s="44" t="s">
        <v>571</v>
      </c>
      <c r="B95" s="44" t="s">
        <v>572</v>
      </c>
      <c r="C95" s="44" t="s">
        <v>573</v>
      </c>
      <c r="D95" s="44" t="s">
        <v>574</v>
      </c>
      <c r="E95" s="46" t="s">
        <v>575</v>
      </c>
      <c r="F95" s="47" t="str">
        <f>HYPERLINK("https://docs.google.com/spreadsheets/d/1jwaFDJrssc-hR2LVXcKsKg-rQ6R0IH6n5A3h5UZaeUo/edit?usp=drivesdk","Sondrup Rigby HS ISATA Invoice")</f>
        <v>Sondrup Rigby HS ISATA Invoice</v>
      </c>
      <c r="G95" s="44" t="s">
        <v>576</v>
      </c>
    </row>
    <row r="96" spans="1:7" ht="12.5">
      <c r="A96" s="44" t="s">
        <v>577</v>
      </c>
      <c r="B96" s="44" t="s">
        <v>274</v>
      </c>
      <c r="C96" s="44" t="s">
        <v>578</v>
      </c>
      <c r="D96" s="44" t="s">
        <v>579</v>
      </c>
      <c r="E96" s="46" t="s">
        <v>580</v>
      </c>
      <c r="F96" s="47" t="str">
        <f>HYPERLINK("https://docs.google.com/spreadsheets/d/1WazcwFyELYbZv6c89kDbTDErOD6dZjwUDanK2MpAq2s/edit?usp=drivesdk","Sternling Bishop Kelly HS ISATA Invoice")</f>
        <v>Sternling Bishop Kelly HS ISATA Invoice</v>
      </c>
      <c r="G96" s="44" t="s">
        <v>581</v>
      </c>
    </row>
    <row r="97" spans="1:7" ht="12.5">
      <c r="A97" s="44" t="s">
        <v>582</v>
      </c>
      <c r="B97" s="44" t="s">
        <v>583</v>
      </c>
      <c r="C97" s="44" t="s">
        <v>584</v>
      </c>
      <c r="D97" s="44" t="s">
        <v>585</v>
      </c>
      <c r="E97" s="46" t="s">
        <v>586</v>
      </c>
      <c r="F97" s="47" t="str">
        <f>HYPERLINK("https://docs.google.com/spreadsheets/d/173rZtEs0nUlWrFbjZyXpfo0lDdJ47BrlLjV4e8oRonw/edit?usp=drivesdk","Stevenson Vallivue ISATA Invoice")</f>
        <v>Stevenson Vallivue ISATA Invoice</v>
      </c>
      <c r="G97" s="44" t="s">
        <v>587</v>
      </c>
    </row>
    <row r="98" spans="1:7" ht="12.5">
      <c r="A98" s="44" t="s">
        <v>588</v>
      </c>
      <c r="B98" s="44" t="s">
        <v>589</v>
      </c>
      <c r="C98" s="44" t="s">
        <v>590</v>
      </c>
      <c r="G98" s="44" t="s">
        <v>591</v>
      </c>
    </row>
    <row r="99" spans="1:7" ht="12.5">
      <c r="A99" s="44" t="s">
        <v>592</v>
      </c>
      <c r="B99" s="44" t="s">
        <v>197</v>
      </c>
      <c r="C99" s="44" t="s">
        <v>593</v>
      </c>
      <c r="G99" s="44" t="s">
        <v>591</v>
      </c>
    </row>
    <row r="100" spans="1:7" ht="12.5">
      <c r="A100" s="44" t="s">
        <v>594</v>
      </c>
      <c r="B100" s="44" t="s">
        <v>77</v>
      </c>
      <c r="C100" s="44" t="s">
        <v>595</v>
      </c>
      <c r="G100" s="44" t="s">
        <v>591</v>
      </c>
    </row>
    <row r="101" spans="1:7" ht="12.5">
      <c r="A101" s="44" t="s">
        <v>596</v>
      </c>
      <c r="B101" s="44" t="s">
        <v>597</v>
      </c>
      <c r="C101" s="44" t="s">
        <v>598</v>
      </c>
      <c r="G101" s="44" t="s">
        <v>591</v>
      </c>
    </row>
    <row r="102" spans="1:7" ht="12.5">
      <c r="A102" s="44" t="s">
        <v>599</v>
      </c>
      <c r="B102" s="44" t="s">
        <v>562</v>
      </c>
      <c r="C102" s="44" t="s">
        <v>600</v>
      </c>
      <c r="G102" s="44" t="s">
        <v>591</v>
      </c>
    </row>
    <row r="103" spans="1:7" ht="12.5">
      <c r="A103" s="44" t="s">
        <v>601</v>
      </c>
      <c r="B103" s="44" t="s">
        <v>233</v>
      </c>
      <c r="C103" s="44" t="s">
        <v>602</v>
      </c>
      <c r="G103" s="44" t="s">
        <v>591</v>
      </c>
    </row>
    <row r="104" spans="1:7" ht="12.5">
      <c r="A104" s="44" t="s">
        <v>603</v>
      </c>
      <c r="B104" s="44" t="s">
        <v>151</v>
      </c>
      <c r="C104" s="44" t="s">
        <v>604</v>
      </c>
      <c r="G104" s="44" t="s">
        <v>591</v>
      </c>
    </row>
    <row r="105" spans="1:7" ht="12.5">
      <c r="A105" s="44" t="s">
        <v>605</v>
      </c>
      <c r="B105" s="44" t="s">
        <v>274</v>
      </c>
      <c r="C105" s="44" t="s">
        <v>606</v>
      </c>
      <c r="G105" s="44" t="s">
        <v>591</v>
      </c>
    </row>
    <row r="106" spans="1:7" ht="12.5">
      <c r="A106" s="44" t="s">
        <v>607</v>
      </c>
      <c r="B106" s="44" t="s">
        <v>608</v>
      </c>
      <c r="C106" s="44" t="s">
        <v>609</v>
      </c>
      <c r="G106" s="44" t="s">
        <v>591</v>
      </c>
    </row>
    <row r="107" spans="1:7" ht="12.5">
      <c r="A107" s="44" t="s">
        <v>610</v>
      </c>
      <c r="B107" s="44" t="s">
        <v>325</v>
      </c>
      <c r="C107" s="44" t="s">
        <v>611</v>
      </c>
      <c r="G107" s="44" t="s">
        <v>591</v>
      </c>
    </row>
    <row r="108" spans="1:7" ht="12.5">
      <c r="A108" s="44" t="s">
        <v>612</v>
      </c>
      <c r="B108" s="44" t="s">
        <v>471</v>
      </c>
      <c r="C108" s="44" t="s">
        <v>613</v>
      </c>
      <c r="G108" s="44" t="s">
        <v>591</v>
      </c>
    </row>
  </sheetData>
  <hyperlinks>
    <hyperlink ref="E2" r:id="rId1" xr:uid="{00000000-0004-0000-0200-000000000000}"/>
    <hyperlink ref="E3" r:id="rId2" xr:uid="{00000000-0004-0000-0200-000001000000}"/>
    <hyperlink ref="E4" r:id="rId3" xr:uid="{00000000-0004-0000-0200-000002000000}"/>
    <hyperlink ref="E5" r:id="rId4" xr:uid="{00000000-0004-0000-0200-000003000000}"/>
    <hyperlink ref="E6" r:id="rId5" xr:uid="{00000000-0004-0000-0200-000004000000}"/>
    <hyperlink ref="E7" r:id="rId6" xr:uid="{00000000-0004-0000-0200-000005000000}"/>
    <hyperlink ref="E8" r:id="rId7" xr:uid="{00000000-0004-0000-0200-000006000000}"/>
    <hyperlink ref="E9" r:id="rId8" xr:uid="{00000000-0004-0000-0200-000007000000}"/>
    <hyperlink ref="E10" r:id="rId9" xr:uid="{00000000-0004-0000-0200-000008000000}"/>
    <hyperlink ref="E11" r:id="rId10" xr:uid="{00000000-0004-0000-0200-000009000000}"/>
    <hyperlink ref="E12" r:id="rId11" xr:uid="{00000000-0004-0000-0200-00000A000000}"/>
    <hyperlink ref="E13" r:id="rId12" xr:uid="{00000000-0004-0000-0200-00000B000000}"/>
    <hyperlink ref="E14" r:id="rId13" xr:uid="{00000000-0004-0000-0200-00000C000000}"/>
    <hyperlink ref="E15" r:id="rId14" xr:uid="{00000000-0004-0000-0200-00000D000000}"/>
    <hyperlink ref="E16" r:id="rId15" xr:uid="{00000000-0004-0000-0200-00000E000000}"/>
    <hyperlink ref="E17" r:id="rId16" xr:uid="{00000000-0004-0000-0200-00000F000000}"/>
    <hyperlink ref="E18" r:id="rId17" xr:uid="{00000000-0004-0000-0200-000010000000}"/>
    <hyperlink ref="E19" r:id="rId18" xr:uid="{00000000-0004-0000-0200-000011000000}"/>
    <hyperlink ref="E20" r:id="rId19" xr:uid="{00000000-0004-0000-0200-000012000000}"/>
    <hyperlink ref="E21" r:id="rId20" xr:uid="{00000000-0004-0000-0200-000013000000}"/>
    <hyperlink ref="E22" r:id="rId21" xr:uid="{00000000-0004-0000-0200-000014000000}"/>
    <hyperlink ref="E23" r:id="rId22" xr:uid="{00000000-0004-0000-0200-000015000000}"/>
    <hyperlink ref="E24" r:id="rId23" xr:uid="{00000000-0004-0000-0200-000016000000}"/>
    <hyperlink ref="E25" r:id="rId24" xr:uid="{00000000-0004-0000-0200-000017000000}"/>
    <hyperlink ref="E26" r:id="rId25" xr:uid="{00000000-0004-0000-0200-000018000000}"/>
    <hyperlink ref="E27" r:id="rId26" xr:uid="{00000000-0004-0000-0200-000019000000}"/>
    <hyperlink ref="E28" r:id="rId27" xr:uid="{00000000-0004-0000-0200-00001A000000}"/>
    <hyperlink ref="E29" r:id="rId28" xr:uid="{00000000-0004-0000-0200-00001B000000}"/>
    <hyperlink ref="E30" r:id="rId29" xr:uid="{00000000-0004-0000-0200-00001C000000}"/>
    <hyperlink ref="E31" r:id="rId30" xr:uid="{00000000-0004-0000-0200-00001D000000}"/>
    <hyperlink ref="E32" r:id="rId31" xr:uid="{00000000-0004-0000-0200-00001E000000}"/>
    <hyperlink ref="E33" r:id="rId32" xr:uid="{00000000-0004-0000-0200-00001F000000}"/>
    <hyperlink ref="E34" r:id="rId33" xr:uid="{00000000-0004-0000-0200-000020000000}"/>
    <hyperlink ref="E35" r:id="rId34" xr:uid="{00000000-0004-0000-0200-000021000000}"/>
    <hyperlink ref="E36" r:id="rId35" xr:uid="{00000000-0004-0000-0200-000022000000}"/>
    <hyperlink ref="E37" r:id="rId36" xr:uid="{00000000-0004-0000-0200-000023000000}"/>
    <hyperlink ref="E38" r:id="rId37" xr:uid="{00000000-0004-0000-0200-000024000000}"/>
    <hyperlink ref="E39" r:id="rId38" xr:uid="{00000000-0004-0000-0200-000025000000}"/>
    <hyperlink ref="E40" r:id="rId39" xr:uid="{00000000-0004-0000-0200-000026000000}"/>
    <hyperlink ref="E41" r:id="rId40" xr:uid="{00000000-0004-0000-0200-000027000000}"/>
    <hyperlink ref="E42" r:id="rId41" xr:uid="{00000000-0004-0000-0200-000028000000}"/>
    <hyperlink ref="E43" r:id="rId42" xr:uid="{00000000-0004-0000-0200-000029000000}"/>
    <hyperlink ref="E44" r:id="rId43" xr:uid="{00000000-0004-0000-0200-00002A000000}"/>
    <hyperlink ref="E45" r:id="rId44" xr:uid="{00000000-0004-0000-0200-00002B000000}"/>
    <hyperlink ref="E46" r:id="rId45" xr:uid="{00000000-0004-0000-0200-00002C000000}"/>
    <hyperlink ref="E47" r:id="rId46" xr:uid="{00000000-0004-0000-0200-00002D000000}"/>
    <hyperlink ref="E48" r:id="rId47" xr:uid="{00000000-0004-0000-0200-00002E000000}"/>
    <hyperlink ref="E49" r:id="rId48" xr:uid="{00000000-0004-0000-0200-00002F000000}"/>
    <hyperlink ref="E50" r:id="rId49" xr:uid="{00000000-0004-0000-0200-000030000000}"/>
    <hyperlink ref="E51" r:id="rId50" xr:uid="{00000000-0004-0000-0200-000031000000}"/>
    <hyperlink ref="E52" r:id="rId51" xr:uid="{00000000-0004-0000-0200-000032000000}"/>
    <hyperlink ref="E53" r:id="rId52" xr:uid="{00000000-0004-0000-0200-000033000000}"/>
    <hyperlink ref="E54" r:id="rId53" xr:uid="{00000000-0004-0000-0200-000034000000}"/>
    <hyperlink ref="E55" r:id="rId54" xr:uid="{00000000-0004-0000-0200-000035000000}"/>
    <hyperlink ref="E56" r:id="rId55" xr:uid="{00000000-0004-0000-0200-000036000000}"/>
    <hyperlink ref="E57" r:id="rId56" xr:uid="{00000000-0004-0000-0200-000037000000}"/>
    <hyperlink ref="E58" r:id="rId57" xr:uid="{00000000-0004-0000-0200-000038000000}"/>
    <hyperlink ref="E59" r:id="rId58" xr:uid="{00000000-0004-0000-0200-000039000000}"/>
    <hyperlink ref="E60" r:id="rId59" xr:uid="{00000000-0004-0000-0200-00003A000000}"/>
    <hyperlink ref="E61" r:id="rId60" xr:uid="{00000000-0004-0000-0200-00003B000000}"/>
    <hyperlink ref="E62" r:id="rId61" xr:uid="{00000000-0004-0000-0200-00003C000000}"/>
    <hyperlink ref="E63" r:id="rId62" xr:uid="{00000000-0004-0000-0200-00003D000000}"/>
    <hyperlink ref="E64" r:id="rId63" xr:uid="{00000000-0004-0000-0200-00003E000000}"/>
    <hyperlink ref="E65" r:id="rId64" xr:uid="{00000000-0004-0000-0200-00003F000000}"/>
    <hyperlink ref="E66" r:id="rId65" xr:uid="{00000000-0004-0000-0200-000040000000}"/>
    <hyperlink ref="E67" r:id="rId66" xr:uid="{00000000-0004-0000-0200-000041000000}"/>
    <hyperlink ref="E68" r:id="rId67" xr:uid="{00000000-0004-0000-0200-000042000000}"/>
    <hyperlink ref="E69" r:id="rId68" xr:uid="{00000000-0004-0000-0200-000043000000}"/>
    <hyperlink ref="E70" r:id="rId69" xr:uid="{00000000-0004-0000-0200-000044000000}"/>
    <hyperlink ref="E71" r:id="rId70" xr:uid="{00000000-0004-0000-0200-000045000000}"/>
    <hyperlink ref="E72" r:id="rId71" xr:uid="{00000000-0004-0000-0200-000046000000}"/>
    <hyperlink ref="E73" r:id="rId72" xr:uid="{00000000-0004-0000-0200-000047000000}"/>
    <hyperlink ref="E74" r:id="rId73" xr:uid="{00000000-0004-0000-0200-000048000000}"/>
    <hyperlink ref="E75" r:id="rId74" xr:uid="{00000000-0004-0000-0200-000049000000}"/>
    <hyperlink ref="E76" r:id="rId75" xr:uid="{00000000-0004-0000-0200-00004A000000}"/>
    <hyperlink ref="E77" r:id="rId76" xr:uid="{00000000-0004-0000-0200-00004B000000}"/>
    <hyperlink ref="E78" r:id="rId77" xr:uid="{00000000-0004-0000-0200-00004C000000}"/>
    <hyperlink ref="E79" r:id="rId78" xr:uid="{00000000-0004-0000-0200-00004D000000}"/>
    <hyperlink ref="E80" r:id="rId79" xr:uid="{00000000-0004-0000-0200-00004E000000}"/>
    <hyperlink ref="E81" r:id="rId80" xr:uid="{00000000-0004-0000-0200-00004F000000}"/>
    <hyperlink ref="E82" r:id="rId81" xr:uid="{00000000-0004-0000-0200-000050000000}"/>
    <hyperlink ref="E83" r:id="rId82" xr:uid="{00000000-0004-0000-0200-000051000000}"/>
    <hyperlink ref="E84" r:id="rId83" xr:uid="{00000000-0004-0000-0200-000052000000}"/>
    <hyperlink ref="E85" r:id="rId84" xr:uid="{00000000-0004-0000-0200-000053000000}"/>
    <hyperlink ref="E86" r:id="rId85" xr:uid="{00000000-0004-0000-0200-000054000000}"/>
    <hyperlink ref="E87" r:id="rId86" xr:uid="{00000000-0004-0000-0200-000055000000}"/>
    <hyperlink ref="E88" r:id="rId87" xr:uid="{00000000-0004-0000-0200-000056000000}"/>
    <hyperlink ref="E89" r:id="rId88" xr:uid="{00000000-0004-0000-0200-000057000000}"/>
    <hyperlink ref="E90" r:id="rId89" xr:uid="{00000000-0004-0000-0200-000058000000}"/>
    <hyperlink ref="E91" r:id="rId90" xr:uid="{00000000-0004-0000-0200-000059000000}"/>
    <hyperlink ref="E92" r:id="rId91" xr:uid="{00000000-0004-0000-0200-00005A000000}"/>
    <hyperlink ref="E93" r:id="rId92" xr:uid="{00000000-0004-0000-0200-00005B000000}"/>
    <hyperlink ref="E94" r:id="rId93" xr:uid="{00000000-0004-0000-0200-00005C000000}"/>
    <hyperlink ref="E95" r:id="rId94" xr:uid="{00000000-0004-0000-0200-00005D000000}"/>
    <hyperlink ref="E96" r:id="rId95" xr:uid="{00000000-0004-0000-0200-00005E000000}"/>
    <hyperlink ref="E97" r:id="rId96" xr:uid="{00000000-0004-0000-0200-00005F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C2"/>
  <sheetViews>
    <sheetView workbookViewId="0"/>
  </sheetViews>
  <sheetFormatPr defaultColWidth="14.453125" defaultRowHeight="15.75" customHeight="1"/>
  <sheetData>
    <row r="1" spans="1:29" ht="15.75" customHeight="1">
      <c r="A1" s="44" t="s">
        <v>614</v>
      </c>
      <c r="B1" s="44" t="s">
        <v>615</v>
      </c>
      <c r="C1" s="44" t="s">
        <v>616</v>
      </c>
      <c r="D1" s="44" t="s">
        <v>617</v>
      </c>
      <c r="E1" s="44" t="s">
        <v>618</v>
      </c>
      <c r="F1" s="44" t="s">
        <v>619</v>
      </c>
      <c r="G1" s="44" t="s">
        <v>620</v>
      </c>
      <c r="H1" s="44" t="s">
        <v>621</v>
      </c>
      <c r="I1" s="44" t="s">
        <v>622</v>
      </c>
      <c r="J1" s="44" t="s">
        <v>623</v>
      </c>
      <c r="K1" s="44" t="s">
        <v>624</v>
      </c>
      <c r="L1" s="44" t="s">
        <v>625</v>
      </c>
      <c r="M1" s="44" t="s">
        <v>626</v>
      </c>
      <c r="N1" s="44" t="s">
        <v>627</v>
      </c>
      <c r="O1" s="44" t="s">
        <v>628</v>
      </c>
      <c r="P1" s="44" t="s">
        <v>629</v>
      </c>
      <c r="Q1" s="44" t="s">
        <v>630</v>
      </c>
      <c r="R1" s="44" t="s">
        <v>631</v>
      </c>
      <c r="S1" s="44" t="s">
        <v>632</v>
      </c>
      <c r="T1" s="44" t="s">
        <v>633</v>
      </c>
      <c r="U1" s="44" t="s">
        <v>634</v>
      </c>
      <c r="V1" s="44" t="s">
        <v>635</v>
      </c>
      <c r="W1" s="44" t="s">
        <v>636</v>
      </c>
      <c r="X1" s="44" t="s">
        <v>637</v>
      </c>
      <c r="Y1" s="44" t="s">
        <v>638</v>
      </c>
      <c r="Z1" s="44" t="s">
        <v>639</v>
      </c>
      <c r="AA1" s="44" t="s">
        <v>640</v>
      </c>
      <c r="AB1" s="44" t="s">
        <v>641</v>
      </c>
      <c r="AC1" s="44" t="s">
        <v>642</v>
      </c>
    </row>
    <row r="2" spans="1:29" ht="15.75" customHeight="1">
      <c r="A2" s="44" t="s">
        <v>643</v>
      </c>
      <c r="B2" s="44" t="s">
        <v>644</v>
      </c>
      <c r="C2" s="44" t="s">
        <v>645</v>
      </c>
      <c r="D2" s="44">
        <v>1620451960</v>
      </c>
      <c r="E2" s="44">
        <v>1</v>
      </c>
      <c r="F2" s="44">
        <v>2</v>
      </c>
      <c r="G2" s="44" t="s">
        <v>646</v>
      </c>
      <c r="H2" s="44" t="s">
        <v>647</v>
      </c>
      <c r="I2" s="44" t="s">
        <v>648</v>
      </c>
      <c r="J2" s="44" t="s">
        <v>649</v>
      </c>
      <c r="K2" s="44" t="s">
        <v>650</v>
      </c>
      <c r="L2" s="44" t="s">
        <v>650</v>
      </c>
      <c r="M2" s="44" t="s">
        <v>651</v>
      </c>
      <c r="N2" s="44" t="b">
        <v>1</v>
      </c>
      <c r="O2" s="44" t="s">
        <v>650</v>
      </c>
      <c r="P2" s="44" t="b">
        <v>0</v>
      </c>
      <c r="R2" s="44" t="b">
        <v>0</v>
      </c>
      <c r="S2" s="44" t="b">
        <v>1</v>
      </c>
      <c r="T2" s="44" t="s">
        <v>652</v>
      </c>
      <c r="X2" s="44" t="b">
        <v>0</v>
      </c>
      <c r="Y2" s="44" t="s">
        <v>653</v>
      </c>
      <c r="Z2" s="44" t="s">
        <v>654</v>
      </c>
      <c r="AA2" s="44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Invoice</vt:lpstr>
      <vt:lpstr>NVScriptsProperties</vt:lpstr>
      <vt:lpstr>Sheet5</vt:lpstr>
      <vt:lpstr>DO NOT DELETE - AutoCrat Job 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Stoppenhagen, Jeffrey</dc:creator>
  <cp:lastModifiedBy>Stoppenhagen, Jeffrey</cp:lastModifiedBy>
  <dcterms:created xsi:type="dcterms:W3CDTF">2020-08-26T04:00:16Z</dcterms:created>
  <dcterms:modified xsi:type="dcterms:W3CDTF">2020-08-26T04:08:32Z</dcterms:modified>
</cp:coreProperties>
</file>